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270" windowWidth="13035" windowHeight="5385"/>
  </bookViews>
  <sheets>
    <sheet name="rt2" sheetId="1" r:id="rId1"/>
    <sheet name="Volume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calcPr calcId="125725"/>
</workbook>
</file>

<file path=xl/calcChain.xml><?xml version="1.0" encoding="utf-8"?>
<calcChain xmlns="http://schemas.openxmlformats.org/spreadsheetml/2006/main">
  <c r="BA778" i="1"/>
  <c r="AY778"/>
  <c r="AW778"/>
  <c r="AU778"/>
  <c r="AS778"/>
  <c r="AQ778"/>
  <c r="AO778"/>
  <c r="AM778"/>
  <c r="AK778"/>
  <c r="AI778"/>
  <c r="AG778"/>
  <c r="AE778"/>
  <c r="AC778"/>
  <c r="AA778"/>
  <c r="Y778"/>
  <c r="W778"/>
  <c r="U778"/>
  <c r="S778"/>
  <c r="Q778"/>
  <c r="O778"/>
  <c r="M778"/>
  <c r="K778"/>
  <c r="I778"/>
  <c r="G778"/>
  <c r="BA772"/>
  <c r="AY772"/>
  <c r="AW772"/>
  <c r="AU772"/>
  <c r="AS772"/>
  <c r="AQ772"/>
  <c r="AO772"/>
  <c r="AM772"/>
  <c r="AK772"/>
  <c r="AI772"/>
  <c r="AG772"/>
  <c r="AE772"/>
  <c r="AC772"/>
  <c r="AA772"/>
  <c r="Y772"/>
  <c r="W772"/>
  <c r="U772"/>
  <c r="S772"/>
  <c r="Q772"/>
  <c r="O772"/>
  <c r="M772"/>
  <c r="K772"/>
  <c r="I772"/>
  <c r="G772"/>
  <c r="BB786"/>
  <c r="BB785"/>
  <c r="BB784"/>
  <c r="BB783"/>
  <c r="BB782"/>
  <c r="BB781"/>
  <c r="BC740"/>
  <c r="BB740"/>
  <c r="BC739"/>
  <c r="BB739"/>
  <c r="BC738"/>
  <c r="BB738"/>
  <c r="BC737"/>
  <c r="BB737"/>
  <c r="BC736"/>
  <c r="BB736"/>
  <c r="BC735"/>
  <c r="BB735"/>
  <c r="BC734"/>
  <c r="BB734"/>
  <c r="BC733"/>
  <c r="BB733"/>
  <c r="BC732"/>
  <c r="BB732"/>
  <c r="BC731"/>
  <c r="BB731"/>
  <c r="BC730"/>
  <c r="BB730"/>
  <c r="BC729"/>
  <c r="BB729"/>
  <c r="BC728"/>
  <c r="BB728"/>
  <c r="BC727"/>
  <c r="BB727"/>
  <c r="BC726"/>
  <c r="BB726"/>
  <c r="BC725"/>
  <c r="BB725"/>
  <c r="BC724"/>
  <c r="BB724"/>
  <c r="BC723"/>
  <c r="BB723"/>
  <c r="BC722"/>
  <c r="BB722"/>
  <c r="BC721"/>
  <c r="BB721"/>
  <c r="BC720"/>
  <c r="BB720"/>
  <c r="BC719"/>
  <c r="BB719"/>
  <c r="BC718"/>
  <c r="BB718"/>
  <c r="BC717"/>
  <c r="BB717"/>
  <c r="BC716"/>
  <c r="BB716"/>
  <c r="BC715"/>
  <c r="BB715"/>
  <c r="BC714"/>
  <c r="BB714"/>
  <c r="BC713"/>
  <c r="BB713"/>
  <c r="BC712"/>
  <c r="BB712"/>
  <c r="BC711"/>
  <c r="BB711"/>
  <c r="BC710"/>
  <c r="BB710"/>
  <c r="BC709"/>
  <c r="BB709"/>
  <c r="BC708"/>
  <c r="BB708"/>
  <c r="BC707"/>
  <c r="BB707"/>
  <c r="BC706"/>
  <c r="BB706"/>
  <c r="BC705"/>
  <c r="BB705"/>
  <c r="BC704"/>
  <c r="BB704"/>
  <c r="BC703"/>
  <c r="BB703"/>
  <c r="BC702"/>
  <c r="BB702"/>
  <c r="BC701"/>
  <c r="BB701"/>
  <c r="BC700"/>
  <c r="BB700"/>
  <c r="BC699"/>
  <c r="BB699"/>
  <c r="BC698"/>
  <c r="BB698"/>
  <c r="BC697"/>
  <c r="BB697"/>
  <c r="BC696"/>
  <c r="BB696"/>
  <c r="BC695"/>
  <c r="BB695"/>
  <c r="BC694"/>
  <c r="BB694"/>
  <c r="BC693"/>
  <c r="BB693"/>
  <c r="BC692"/>
  <c r="BB692"/>
  <c r="BC691"/>
  <c r="BB691"/>
  <c r="BC690"/>
  <c r="BB690"/>
  <c r="BC689"/>
  <c r="BB689"/>
  <c r="BC688"/>
  <c r="BB688"/>
  <c r="BC687"/>
  <c r="BB687"/>
  <c r="BC686"/>
  <c r="BB686"/>
  <c r="BC685"/>
  <c r="BB685"/>
  <c r="BC684"/>
  <c r="BB684"/>
  <c r="BC683"/>
  <c r="BB683"/>
  <c r="BC682"/>
  <c r="BB682"/>
  <c r="BC681"/>
  <c r="BB681"/>
  <c r="BC680"/>
  <c r="BB680"/>
  <c r="BC679"/>
  <c r="BB679"/>
  <c r="BC678"/>
  <c r="BB678"/>
  <c r="BC677"/>
  <c r="BB677"/>
  <c r="BC676"/>
  <c r="BB676"/>
  <c r="BC675"/>
  <c r="BB675"/>
  <c r="BC674"/>
  <c r="BB674"/>
  <c r="BC673"/>
  <c r="BB673"/>
  <c r="BC672"/>
  <c r="BB672"/>
  <c r="BC671"/>
  <c r="BB671"/>
  <c r="BC670"/>
  <c r="BB670"/>
  <c r="BC669"/>
  <c r="BB669"/>
  <c r="BC668"/>
  <c r="BB668"/>
  <c r="BC667"/>
  <c r="BB667"/>
  <c r="BC666"/>
  <c r="BB666"/>
  <c r="BC665"/>
  <c r="BB665"/>
  <c r="BC664"/>
  <c r="BB664"/>
  <c r="BC663"/>
  <c r="BB663"/>
  <c r="BC662"/>
  <c r="BB662"/>
  <c r="BC661"/>
  <c r="BB661"/>
  <c r="BC660"/>
  <c r="BB660"/>
  <c r="BC659"/>
  <c r="BB659"/>
  <c r="BC658"/>
  <c r="BB658"/>
  <c r="BC657"/>
  <c r="BB657"/>
  <c r="BC656"/>
  <c r="BB656"/>
  <c r="BC655"/>
  <c r="BB655"/>
  <c r="BC654"/>
  <c r="BB654"/>
  <c r="BC653"/>
  <c r="BB653"/>
  <c r="BC652"/>
  <c r="BB652"/>
  <c r="BC651"/>
  <c r="BB651"/>
  <c r="BC650"/>
  <c r="BB650"/>
  <c r="BC649"/>
  <c r="BB649"/>
  <c r="BC648"/>
  <c r="BB648"/>
  <c r="BC647"/>
  <c r="BB647"/>
  <c r="BC646"/>
  <c r="BB646"/>
  <c r="BC645"/>
  <c r="BB645"/>
  <c r="BC644"/>
  <c r="BB644"/>
  <c r="BC643"/>
  <c r="BB643"/>
  <c r="BC642"/>
  <c r="BB642"/>
  <c r="BC641"/>
  <c r="BB641"/>
  <c r="BC640"/>
  <c r="BB640"/>
  <c r="BC639"/>
  <c r="BB639"/>
  <c r="BC638"/>
  <c r="BB638"/>
  <c r="BB637"/>
  <c r="BC636"/>
  <c r="BB636"/>
  <c r="BC635"/>
  <c r="BB635"/>
  <c r="BC634"/>
  <c r="BB634"/>
  <c r="BC633"/>
  <c r="BB633"/>
  <c r="BC632"/>
  <c r="BB632"/>
  <c r="BC631"/>
  <c r="BB631"/>
  <c r="BC630"/>
  <c r="BB630"/>
  <c r="BC629"/>
  <c r="BB629"/>
  <c r="BC628"/>
  <c r="BB628"/>
  <c r="BC627"/>
  <c r="BB627"/>
  <c r="BC626"/>
  <c r="BB626"/>
  <c r="BC625"/>
  <c r="BB625"/>
  <c r="BC624"/>
  <c r="BB624"/>
  <c r="BC623"/>
  <c r="BB623"/>
  <c r="BC622"/>
  <c r="BB622"/>
  <c r="BC621"/>
  <c r="BB621"/>
  <c r="BC620"/>
  <c r="BB620"/>
  <c r="BC619"/>
  <c r="BB619"/>
  <c r="BC618"/>
  <c r="BB618"/>
  <c r="BC617"/>
  <c r="BB617"/>
  <c r="BC616"/>
  <c r="BB616"/>
  <c r="BC615"/>
  <c r="BB615"/>
  <c r="BC614"/>
  <c r="BB614"/>
  <c r="BC613"/>
  <c r="BB613"/>
  <c r="BC612"/>
  <c r="BB612"/>
  <c r="BC611"/>
  <c r="BB611"/>
  <c r="BC610"/>
  <c r="BB610"/>
  <c r="BC609"/>
  <c r="BB609"/>
  <c r="BC608"/>
  <c r="BB608"/>
  <c r="BC607"/>
  <c r="BB607"/>
  <c r="BC606"/>
  <c r="BB606"/>
  <c r="BC605"/>
  <c r="BB605"/>
  <c r="BC604"/>
  <c r="BB604"/>
  <c r="BC603"/>
  <c r="BB603"/>
  <c r="BC602"/>
  <c r="BB602"/>
  <c r="BC601"/>
  <c r="BB601"/>
  <c r="BC600"/>
  <c r="BB600"/>
  <c r="BC599"/>
  <c r="BB599"/>
  <c r="BC598"/>
  <c r="BB598"/>
  <c r="BC597"/>
  <c r="BB597"/>
  <c r="BC596"/>
  <c r="BB596"/>
  <c r="BC595"/>
  <c r="BB595"/>
  <c r="BC594"/>
  <c r="BB594"/>
  <c r="BC593"/>
  <c r="BB593"/>
  <c r="BC592"/>
  <c r="BB592"/>
  <c r="BC591"/>
  <c r="BB591"/>
  <c r="BC590"/>
  <c r="BB590"/>
  <c r="BC589"/>
  <c r="BB589"/>
  <c r="BC588"/>
  <c r="BB588"/>
  <c r="BC587"/>
  <c r="BB587"/>
  <c r="BC586"/>
  <c r="BB586"/>
  <c r="BC585"/>
  <c r="BB585"/>
  <c r="BC584"/>
  <c r="BB584"/>
  <c r="BC583"/>
  <c r="BB583"/>
  <c r="BC582"/>
  <c r="BB582"/>
  <c r="BC581"/>
  <c r="BB581"/>
  <c r="BC580"/>
  <c r="BB580"/>
  <c r="BC579"/>
  <c r="BB579"/>
  <c r="BC578"/>
  <c r="BB578"/>
  <c r="BC577"/>
  <c r="BB577"/>
  <c r="BC576"/>
  <c r="BB576"/>
  <c r="BC575"/>
  <c r="BB575"/>
  <c r="BC574"/>
  <c r="BB574"/>
  <c r="BC573"/>
  <c r="BB573"/>
  <c r="BC572"/>
  <c r="BB572"/>
  <c r="BC571"/>
  <c r="BB571"/>
  <c r="BC570"/>
  <c r="BB570"/>
  <c r="BC569"/>
  <c r="BB569"/>
  <c r="BC568"/>
  <c r="BB568"/>
  <c r="BC567"/>
  <c r="BB567"/>
  <c r="BC566"/>
  <c r="BB566"/>
  <c r="BC565"/>
  <c r="BB565"/>
  <c r="BC564"/>
  <c r="BB564"/>
  <c r="BC563"/>
  <c r="BB563"/>
  <c r="BC562"/>
  <c r="BB562"/>
  <c r="BC561"/>
  <c r="BB561"/>
  <c r="BC560"/>
  <c r="BB560"/>
  <c r="BC559"/>
  <c r="BB559"/>
  <c r="BC558"/>
  <c r="BB558"/>
  <c r="BC557"/>
  <c r="BB557"/>
  <c r="BC556"/>
  <c r="BB556"/>
  <c r="BC555"/>
  <c r="BB555"/>
  <c r="BC554"/>
  <c r="BB554"/>
  <c r="BC553"/>
  <c r="BB553"/>
  <c r="BC552"/>
  <c r="BB552"/>
  <c r="BC551"/>
  <c r="BB551"/>
  <c r="BC550"/>
  <c r="BB550"/>
  <c r="BC549"/>
  <c r="BB549"/>
  <c r="BC548"/>
  <c r="BB548"/>
  <c r="BC547"/>
  <c r="BB547"/>
  <c r="BC546"/>
  <c r="BB546"/>
  <c r="BC545"/>
  <c r="BB545"/>
  <c r="BC544"/>
  <c r="BB544"/>
  <c r="BC543"/>
  <c r="BB543"/>
  <c r="BC542"/>
  <c r="BB542"/>
  <c r="BC541"/>
  <c r="BB541"/>
  <c r="BC540"/>
  <c r="BB540"/>
  <c r="BC539"/>
  <c r="BB539"/>
  <c r="BC538"/>
  <c r="BB538"/>
  <c r="BC537"/>
  <c r="BB537"/>
  <c r="BC536"/>
  <c r="BB536"/>
  <c r="BC535"/>
  <c r="BB535"/>
  <c r="BC534"/>
  <c r="BB534"/>
  <c r="BC533"/>
  <c r="BB533"/>
  <c r="BC532"/>
  <c r="BB532"/>
  <c r="BC531"/>
  <c r="BB531"/>
  <c r="BC530"/>
  <c r="BB530"/>
  <c r="BC529"/>
  <c r="BB529"/>
  <c r="BC528"/>
  <c r="BB528"/>
  <c r="BC527"/>
  <c r="BB527"/>
  <c r="BC526"/>
  <c r="BB526"/>
  <c r="BC525"/>
  <c r="BB525"/>
  <c r="BC524"/>
  <c r="BB524"/>
  <c r="BC523"/>
  <c r="BB523"/>
  <c r="BC522"/>
  <c r="BB522"/>
  <c r="BC521"/>
  <c r="BB521"/>
  <c r="BC520"/>
  <c r="BB520"/>
  <c r="BC519"/>
  <c r="BB519"/>
  <c r="BC518"/>
  <c r="BB518"/>
  <c r="BC517"/>
  <c r="BB517"/>
  <c r="BC516"/>
  <c r="BB516"/>
  <c r="BC515"/>
  <c r="BB515"/>
  <c r="BC514"/>
  <c r="BB514"/>
  <c r="BC513"/>
  <c r="BB513"/>
  <c r="BC512"/>
  <c r="BB512"/>
  <c r="BC511"/>
  <c r="BB511"/>
  <c r="BC510"/>
  <c r="BB510"/>
  <c r="BC509"/>
  <c r="BB509"/>
  <c r="BC508"/>
  <c r="BB508"/>
  <c r="BC507"/>
  <c r="BB507"/>
  <c r="BC506"/>
  <c r="BB506"/>
  <c r="BC505"/>
  <c r="BB505"/>
  <c r="BC504"/>
  <c r="BB504"/>
  <c r="BC503"/>
  <c r="BB503"/>
  <c r="BC502"/>
  <c r="BB502"/>
  <c r="BC501"/>
  <c r="BB501"/>
  <c r="BC500"/>
  <c r="BB500"/>
  <c r="BC499"/>
  <c r="BB499"/>
  <c r="BC498"/>
  <c r="BB498"/>
  <c r="BC497"/>
  <c r="BB497"/>
  <c r="BC496"/>
  <c r="BB496"/>
  <c r="BC495"/>
  <c r="BB495"/>
  <c r="BC494"/>
  <c r="BB494"/>
  <c r="BC493"/>
  <c r="BB493"/>
  <c r="BC492"/>
  <c r="BB492"/>
  <c r="BC491"/>
  <c r="BB491"/>
  <c r="BC490"/>
  <c r="BB490"/>
  <c r="BC489"/>
  <c r="BB489"/>
  <c r="BC488"/>
  <c r="BB488"/>
  <c r="BC487"/>
  <c r="BB487"/>
  <c r="BC486"/>
  <c r="BB486"/>
  <c r="BC485"/>
  <c r="BB485"/>
  <c r="BC484"/>
  <c r="BB484"/>
  <c r="BC483"/>
  <c r="BB483"/>
  <c r="BC482"/>
  <c r="BB482"/>
  <c r="BC481"/>
  <c r="BB481"/>
  <c r="BC480"/>
  <c r="BB480"/>
  <c r="BC479"/>
  <c r="BB479"/>
  <c r="BC478"/>
  <c r="BB478"/>
  <c r="BC477"/>
  <c r="BB477"/>
  <c r="BC476"/>
  <c r="BB476"/>
  <c r="BC475"/>
  <c r="BB475"/>
  <c r="BC474"/>
  <c r="BB474"/>
  <c r="BC473"/>
  <c r="BB473"/>
  <c r="BC472"/>
  <c r="BB472"/>
  <c r="BC471"/>
  <c r="BB471"/>
  <c r="BC470"/>
  <c r="BB470"/>
  <c r="BC469"/>
  <c r="BB469"/>
  <c r="BC468"/>
  <c r="BB468"/>
  <c r="BC467"/>
  <c r="BB467"/>
  <c r="BC466"/>
  <c r="BB466"/>
  <c r="BC465"/>
  <c r="BB465"/>
  <c r="BC464"/>
  <c r="BB464"/>
  <c r="BC463"/>
  <c r="BB463"/>
  <c r="BC462"/>
  <c r="BB462"/>
  <c r="BC461"/>
  <c r="BB461"/>
  <c r="BC460"/>
  <c r="BB460"/>
  <c r="BC459"/>
  <c r="BB459"/>
  <c r="BC458"/>
  <c r="BB458"/>
  <c r="BC457"/>
  <c r="BB457"/>
  <c r="BC456"/>
  <c r="BB456"/>
  <c r="BC455"/>
  <c r="BB455"/>
  <c r="BC454"/>
  <c r="BB454"/>
  <c r="BC453"/>
  <c r="BB453"/>
  <c r="BC452"/>
  <c r="BB452"/>
  <c r="BC451"/>
  <c r="BB451"/>
  <c r="BC450"/>
  <c r="BB450"/>
  <c r="BC449"/>
  <c r="BB449"/>
  <c r="BC448"/>
  <c r="BB448"/>
  <c r="BC447"/>
  <c r="BB447"/>
  <c r="BC446"/>
  <c r="BB446"/>
  <c r="BC445"/>
  <c r="BB445"/>
  <c r="BC444"/>
  <c r="BB444"/>
  <c r="BC443"/>
  <c r="BB443"/>
  <c r="BC442"/>
  <c r="BB442"/>
  <c r="BC441"/>
  <c r="BB441"/>
  <c r="BC440"/>
  <c r="BB440"/>
  <c r="BC439"/>
  <c r="BB439"/>
  <c r="BC438"/>
  <c r="BB438"/>
  <c r="BC437"/>
  <c r="BB437"/>
  <c r="BC436"/>
  <c r="BB436"/>
  <c r="BC435"/>
  <c r="BB435"/>
  <c r="BC434"/>
  <c r="BB434"/>
  <c r="BC433"/>
  <c r="BB433"/>
  <c r="BC432"/>
  <c r="BB432"/>
  <c r="BC431"/>
  <c r="BB431"/>
  <c r="BC430"/>
  <c r="BB430"/>
  <c r="BC429"/>
  <c r="BB429"/>
  <c r="BC428"/>
  <c r="BB428"/>
  <c r="BC427"/>
  <c r="BB427"/>
  <c r="BC426"/>
  <c r="BB426"/>
  <c r="BC425"/>
  <c r="BB425"/>
  <c r="BC424"/>
  <c r="BB424"/>
  <c r="BC423"/>
  <c r="BB423"/>
  <c r="BC422"/>
  <c r="BB422"/>
  <c r="BC421"/>
  <c r="BB421"/>
  <c r="BC420"/>
  <c r="BB420"/>
  <c r="BC419"/>
  <c r="BB419"/>
  <c r="BC418"/>
  <c r="BB418"/>
  <c r="BC417"/>
  <c r="BB417"/>
  <c r="BC416"/>
  <c r="BB416"/>
  <c r="BC415"/>
  <c r="BB415"/>
  <c r="BC414"/>
  <c r="BB414"/>
  <c r="BC413"/>
  <c r="BB413"/>
  <c r="BC412"/>
  <c r="BB412"/>
  <c r="BC411"/>
  <c r="BB411"/>
  <c r="BC410"/>
  <c r="BB410"/>
  <c r="BC409"/>
  <c r="BB409"/>
  <c r="BC408"/>
  <c r="BB408"/>
  <c r="BC407"/>
  <c r="BB407"/>
  <c r="BC406"/>
  <c r="BB406"/>
  <c r="BC405"/>
  <c r="BB405"/>
  <c r="BC404"/>
  <c r="BB404"/>
  <c r="BC403"/>
  <c r="BB403"/>
  <c r="BC402"/>
  <c r="BB402"/>
  <c r="BC401"/>
  <c r="BB401"/>
  <c r="BC400"/>
  <c r="BB400"/>
  <c r="BC399"/>
  <c r="BB399"/>
  <c r="BC398"/>
  <c r="BB398"/>
  <c r="BC397"/>
  <c r="BB397"/>
  <c r="BC396"/>
  <c r="BB396"/>
  <c r="BC395"/>
  <c r="BB395"/>
  <c r="BC394"/>
  <c r="BB394"/>
  <c r="BC393"/>
  <c r="BB393"/>
  <c r="BC392"/>
  <c r="BB392"/>
  <c r="BC391"/>
  <c r="BB391"/>
  <c r="BC390"/>
  <c r="BB390"/>
  <c r="BC389"/>
  <c r="BB389"/>
  <c r="BC388"/>
  <c r="BB388"/>
  <c r="BC387"/>
  <c r="BB387"/>
  <c r="BC386"/>
  <c r="BB386"/>
  <c r="BC385"/>
  <c r="BB385"/>
  <c r="BC384"/>
  <c r="BB384"/>
  <c r="BC383"/>
  <c r="BB383"/>
  <c r="BC382"/>
  <c r="BB382"/>
  <c r="BC381"/>
  <c r="BB381"/>
  <c r="BC380"/>
  <c r="BB380"/>
  <c r="BC379"/>
  <c r="BB379"/>
  <c r="BC378"/>
  <c r="BB378"/>
  <c r="BC377"/>
  <c r="BB377"/>
  <c r="BC376"/>
  <c r="BB376"/>
  <c r="BC375"/>
  <c r="BB375"/>
  <c r="BC374"/>
  <c r="BB374"/>
  <c r="BC373"/>
  <c r="BB373"/>
  <c r="BC372"/>
  <c r="BB372"/>
  <c r="BC371"/>
  <c r="BB371"/>
  <c r="BC370"/>
  <c r="BB370"/>
  <c r="BC369"/>
  <c r="BB369"/>
  <c r="BC368"/>
  <c r="BB368"/>
  <c r="BC367"/>
  <c r="BB367"/>
  <c r="BC366"/>
  <c r="BB366"/>
  <c r="BC365"/>
  <c r="BB365"/>
  <c r="BC364"/>
  <c r="BB364"/>
  <c r="BC363"/>
  <c r="BB363"/>
  <c r="BC362"/>
  <c r="BB362"/>
  <c r="BC361"/>
  <c r="BB361"/>
  <c r="BC360"/>
  <c r="BB360"/>
  <c r="BC359"/>
  <c r="BB359"/>
  <c r="BC358"/>
  <c r="BB358"/>
  <c r="BC357"/>
  <c r="BB357"/>
  <c r="BC356"/>
  <c r="BB356"/>
  <c r="BC355"/>
  <c r="BB355"/>
  <c r="BC354"/>
  <c r="BB354"/>
  <c r="BC353"/>
  <c r="BB353"/>
  <c r="BC352"/>
  <c r="BB352"/>
  <c r="BC351"/>
  <c r="BB351"/>
  <c r="BC350"/>
  <c r="BB350"/>
  <c r="BC349"/>
  <c r="BB349"/>
  <c r="BC348"/>
  <c r="BB348"/>
  <c r="BC347"/>
  <c r="BB347"/>
  <c r="BC346"/>
  <c r="BB346"/>
  <c r="BC345"/>
  <c r="BB345"/>
  <c r="BC344"/>
  <c r="BB344"/>
  <c r="BC343"/>
  <c r="BB343"/>
  <c r="BC342"/>
  <c r="BB342"/>
  <c r="BC341"/>
  <c r="BB341"/>
  <c r="BC340"/>
  <c r="BB340"/>
  <c r="BC339"/>
  <c r="BB339"/>
  <c r="BC338"/>
  <c r="BB338"/>
  <c r="BC337"/>
  <c r="BB337"/>
  <c r="BC336"/>
  <c r="BB336"/>
  <c r="BC335"/>
  <c r="BB335"/>
  <c r="BC334"/>
  <c r="BB334"/>
  <c r="BC333"/>
  <c r="BB333"/>
  <c r="BC332"/>
  <c r="BB332"/>
  <c r="BC331"/>
  <c r="BB331"/>
  <c r="BC330"/>
  <c r="BB330"/>
  <c r="BC329"/>
  <c r="BB329"/>
  <c r="BC328"/>
  <c r="BB328"/>
  <c r="BC327"/>
  <c r="BB327"/>
  <c r="BC326"/>
  <c r="BB326"/>
  <c r="BC325"/>
  <c r="BB325"/>
  <c r="BC324"/>
  <c r="BB324"/>
  <c r="BC323"/>
  <c r="BB323"/>
  <c r="BC322"/>
  <c r="BB322"/>
  <c r="BC321"/>
  <c r="BB321"/>
  <c r="BC320"/>
  <c r="BB320"/>
  <c r="BC319"/>
  <c r="BB319"/>
  <c r="BC318"/>
  <c r="BB318"/>
  <c r="BC317"/>
  <c r="BB317"/>
  <c r="BC316"/>
  <c r="BB316"/>
  <c r="BC315"/>
  <c r="BB315"/>
  <c r="BC314"/>
  <c r="BB314"/>
  <c r="BC313"/>
  <c r="BB313"/>
  <c r="BC312"/>
  <c r="BB312"/>
  <c r="BC311"/>
  <c r="BB311"/>
  <c r="BC310"/>
  <c r="BB310"/>
  <c r="BC309"/>
  <c r="BB309"/>
  <c r="BC308"/>
  <c r="BB308"/>
  <c r="BC307"/>
  <c r="BB307"/>
  <c r="BC306"/>
  <c r="BB306"/>
  <c r="BC305"/>
  <c r="BB305"/>
  <c r="BC304"/>
  <c r="BB304"/>
  <c r="BC303"/>
  <c r="BB303"/>
  <c r="BC302"/>
  <c r="BB302"/>
  <c r="BC301"/>
  <c r="BB301"/>
  <c r="BC300"/>
  <c r="BB300"/>
  <c r="BC299"/>
  <c r="BB299"/>
  <c r="BC298"/>
  <c r="BB298"/>
  <c r="BC297"/>
  <c r="BB297"/>
  <c r="BC296"/>
  <c r="BB296"/>
  <c r="BC295"/>
  <c r="BB295"/>
  <c r="BC294"/>
  <c r="BB294"/>
  <c r="BC293"/>
  <c r="BB293"/>
  <c r="BC292"/>
  <c r="BB292"/>
  <c r="BC291"/>
  <c r="BB291"/>
  <c r="BC290"/>
  <c r="BB290"/>
  <c r="BC289"/>
  <c r="BB289"/>
  <c r="BC288"/>
  <c r="BB288"/>
  <c r="BC287"/>
  <c r="BB287"/>
  <c r="BC286"/>
  <c r="BB286"/>
  <c r="BC285"/>
  <c r="BB285"/>
  <c r="BC284"/>
  <c r="BB284"/>
  <c r="BC283"/>
  <c r="BB283"/>
  <c r="BC282"/>
  <c r="BB282"/>
  <c r="BC281"/>
  <c r="BB281"/>
  <c r="BC280"/>
  <c r="BB280"/>
  <c r="BC279"/>
  <c r="BB279"/>
  <c r="BC278"/>
  <c r="BB278"/>
  <c r="BC277"/>
  <c r="BB277"/>
  <c r="BC276"/>
  <c r="BB276"/>
  <c r="BC275"/>
  <c r="BB275"/>
  <c r="BC274"/>
  <c r="BB274"/>
  <c r="BC273"/>
  <c r="BB273"/>
  <c r="BC272"/>
  <c r="BB272"/>
  <c r="BC271"/>
  <c r="BB271"/>
  <c r="BC270"/>
  <c r="BB270"/>
  <c r="BC269"/>
  <c r="BB269"/>
  <c r="BC268"/>
  <c r="BB268"/>
  <c r="BC267"/>
  <c r="BB267"/>
  <c r="BC266"/>
  <c r="BB266"/>
  <c r="BC265"/>
  <c r="BB265"/>
  <c r="BC264"/>
  <c r="BB264"/>
  <c r="BC263"/>
  <c r="BB263"/>
  <c r="BC262"/>
  <c r="BB262"/>
  <c r="BC261"/>
  <c r="BB261"/>
  <c r="BC260"/>
  <c r="BB260"/>
  <c r="BC259"/>
  <c r="BB259"/>
  <c r="BC258"/>
  <c r="BB258"/>
  <c r="BC257"/>
  <c r="BB257"/>
  <c r="BC256"/>
  <c r="BB256"/>
  <c r="BC255"/>
  <c r="BB255"/>
  <c r="BC254"/>
  <c r="BB254"/>
  <c r="BC253"/>
  <c r="BB253"/>
  <c r="BC252"/>
  <c r="BB252"/>
  <c r="BC251"/>
  <c r="BB251"/>
  <c r="BC250"/>
  <c r="BB250"/>
  <c r="BC249"/>
  <c r="BB249"/>
  <c r="BC248"/>
  <c r="BB248"/>
  <c r="BC247"/>
  <c r="BB247"/>
  <c r="BC246"/>
  <c r="BB246"/>
  <c r="BC245"/>
  <c r="BB245"/>
  <c r="BC244"/>
  <c r="BB244"/>
  <c r="BC243"/>
  <c r="BB243"/>
  <c r="BC242"/>
  <c r="BB242"/>
  <c r="BC241"/>
  <c r="BB241"/>
  <c r="BC240"/>
  <c r="BB240"/>
  <c r="BC239"/>
  <c r="BB239"/>
  <c r="BC238"/>
  <c r="BB238"/>
  <c r="BC237"/>
  <c r="BB237"/>
  <c r="BC236"/>
  <c r="BB236"/>
  <c r="BC235"/>
  <c r="BB235"/>
  <c r="BC234"/>
  <c r="BB234"/>
  <c r="BC233"/>
  <c r="BB233"/>
  <c r="BC232"/>
  <c r="BB232"/>
  <c r="BC231"/>
  <c r="BB231"/>
  <c r="BC230"/>
  <c r="BB230"/>
  <c r="BC229"/>
  <c r="BB229"/>
  <c r="BC228"/>
  <c r="BB228"/>
  <c r="BC227"/>
  <c r="BB227"/>
  <c r="BC226"/>
  <c r="BB226"/>
  <c r="BC225"/>
  <c r="BB225"/>
  <c r="BC224"/>
  <c r="BB224"/>
  <c r="BC223"/>
  <c r="BB223"/>
  <c r="BC222"/>
  <c r="BB222"/>
  <c r="BC221"/>
  <c r="BB221"/>
  <c r="BC220"/>
  <c r="BB220"/>
  <c r="BC219"/>
  <c r="BB219"/>
  <c r="BC218"/>
  <c r="BB218"/>
  <c r="BC217"/>
  <c r="BB217"/>
  <c r="BC216"/>
  <c r="BB216"/>
  <c r="BC215"/>
  <c r="BB215"/>
  <c r="BC214"/>
  <c r="BB214"/>
  <c r="BC213"/>
  <c r="BB213"/>
  <c r="BC212"/>
  <c r="BB212"/>
  <c r="BC211"/>
  <c r="BB211"/>
  <c r="BC210"/>
  <c r="BB210"/>
  <c r="BC209"/>
  <c r="BB209"/>
  <c r="BC208"/>
  <c r="BB208"/>
  <c r="BC207"/>
  <c r="BB207"/>
  <c r="BC206"/>
  <c r="BB206"/>
  <c r="BC205"/>
  <c r="BB205"/>
  <c r="BC204"/>
  <c r="BB204"/>
  <c r="BC203"/>
  <c r="BB203"/>
  <c r="BC202"/>
  <c r="BB202"/>
  <c r="BC201"/>
  <c r="BB201"/>
  <c r="BC200"/>
  <c r="BB200"/>
  <c r="BC199"/>
  <c r="BB199"/>
  <c r="BC198"/>
  <c r="BB198"/>
  <c r="BC197"/>
  <c r="BB197"/>
  <c r="BC196"/>
  <c r="BB196"/>
  <c r="BC195"/>
  <c r="BB195"/>
  <c r="BC194"/>
  <c r="BB194"/>
  <c r="BC193"/>
  <c r="BB193"/>
  <c r="BC192"/>
  <c r="BB192"/>
  <c r="BC191"/>
  <c r="BB191"/>
  <c r="BC190"/>
  <c r="BB190"/>
  <c r="BC189"/>
  <c r="BB189"/>
  <c r="BC188"/>
  <c r="BB188"/>
  <c r="BC187"/>
  <c r="BB187"/>
  <c r="BC186"/>
  <c r="BB186"/>
  <c r="BC185"/>
  <c r="BB185"/>
  <c r="BC184"/>
  <c r="BB184"/>
  <c r="BC183"/>
  <c r="BB183"/>
  <c r="BC182"/>
  <c r="BB182"/>
  <c r="BC181"/>
  <c r="BB181"/>
  <c r="BC180"/>
  <c r="BB180"/>
  <c r="BC179"/>
  <c r="BB179"/>
  <c r="BC178"/>
  <c r="BB178"/>
  <c r="BC177"/>
  <c r="BB177"/>
  <c r="BC176"/>
  <c r="BB176"/>
  <c r="BC175"/>
  <c r="BB175"/>
  <c r="BC174"/>
  <c r="BB174"/>
  <c r="BC173"/>
  <c r="BB173"/>
  <c r="BC172"/>
  <c r="BB172"/>
  <c r="BC171"/>
  <c r="BB171"/>
  <c r="BC170"/>
  <c r="BB170"/>
  <c r="BC169"/>
  <c r="BB169"/>
  <c r="BC168"/>
  <c r="BB168"/>
  <c r="BC167"/>
  <c r="BB167"/>
  <c r="BC166"/>
  <c r="BB166"/>
  <c r="BC165"/>
  <c r="BB165"/>
  <c r="BC164"/>
  <c r="BB164"/>
  <c r="BC163"/>
  <c r="BB163"/>
  <c r="BC162"/>
  <c r="BB162"/>
  <c r="BC161"/>
  <c r="BB161"/>
  <c r="BC160"/>
  <c r="BB160"/>
  <c r="BC159"/>
  <c r="BB159"/>
  <c r="BC158"/>
  <c r="BB158"/>
  <c r="BC157"/>
  <c r="BB157"/>
  <c r="BC156"/>
  <c r="BB156"/>
  <c r="BC155"/>
  <c r="BB155"/>
  <c r="BC154"/>
  <c r="BB154"/>
  <c r="BC153"/>
  <c r="BB153"/>
  <c r="BC152"/>
  <c r="BB152"/>
  <c r="BC151"/>
  <c r="BB151"/>
  <c r="BC150"/>
  <c r="BB150"/>
  <c r="BC149"/>
  <c r="BB149"/>
  <c r="BC148"/>
  <c r="BB148"/>
  <c r="BC147"/>
  <c r="BB147"/>
  <c r="BC146"/>
  <c r="BB146"/>
  <c r="BC145"/>
  <c r="BB145"/>
  <c r="BC144"/>
  <c r="BB144"/>
  <c r="BC143"/>
  <c r="BB143"/>
  <c r="BC142"/>
  <c r="BB142"/>
  <c r="BC141"/>
  <c r="BB141"/>
  <c r="BC140"/>
  <c r="BB140"/>
  <c r="BC139"/>
  <c r="BB139"/>
  <c r="BC138"/>
  <c r="BB138"/>
  <c r="BC137"/>
  <c r="BB137"/>
  <c r="BC136"/>
  <c r="BB136"/>
  <c r="BC135"/>
  <c r="BB135"/>
  <c r="BC134"/>
  <c r="BB134"/>
  <c r="BC133"/>
  <c r="BB133"/>
  <c r="BC132"/>
  <c r="BB132"/>
  <c r="BC131"/>
  <c r="BB131"/>
  <c r="BC130"/>
  <c r="BB130"/>
  <c r="BC129"/>
  <c r="BB129"/>
  <c r="BC128"/>
  <c r="BB128"/>
  <c r="BC127"/>
  <c r="BB127"/>
  <c r="BC126"/>
  <c r="BB126"/>
  <c r="BC125"/>
  <c r="BB125"/>
  <c r="BC124"/>
  <c r="BB124"/>
  <c r="BC123"/>
  <c r="BB123"/>
  <c r="BC122"/>
  <c r="BB122"/>
  <c r="BC121"/>
  <c r="BB121"/>
  <c r="BC120"/>
  <c r="BB120"/>
  <c r="BC119"/>
  <c r="BB119"/>
  <c r="BC118"/>
  <c r="BB118"/>
  <c r="BC117"/>
  <c r="BB117"/>
  <c r="BC116"/>
  <c r="BB116"/>
  <c r="BC115"/>
  <c r="BB115"/>
  <c r="BC114"/>
  <c r="BB114"/>
  <c r="BC113"/>
  <c r="BB113"/>
  <c r="BC112"/>
  <c r="BB112"/>
  <c r="BC111"/>
  <c r="BB111"/>
  <c r="BC110"/>
  <c r="BB110"/>
  <c r="BC109"/>
  <c r="BB109"/>
  <c r="BC108"/>
  <c r="BB108"/>
  <c r="BC107"/>
  <c r="BB107"/>
  <c r="BC106"/>
  <c r="BB106"/>
  <c r="BC105"/>
  <c r="BB105"/>
  <c r="BC104"/>
  <c r="BB104"/>
  <c r="BC103"/>
  <c r="BB103"/>
  <c r="BC102"/>
  <c r="BB102"/>
  <c r="BC101"/>
  <c r="BB101"/>
  <c r="BC100"/>
  <c r="BB100"/>
  <c r="BC99"/>
  <c r="BB99"/>
  <c r="BC98"/>
  <c r="BB98"/>
  <c r="BC95"/>
  <c r="BB95"/>
  <c r="BB94"/>
  <c r="BB93"/>
  <c r="BB92"/>
  <c r="BC91"/>
  <c r="BB91"/>
  <c r="BC90"/>
  <c r="BB90"/>
  <c r="BB89"/>
  <c r="BB88"/>
  <c r="BC87"/>
  <c r="BB87"/>
  <c r="BC84"/>
  <c r="BB84"/>
  <c r="BC83"/>
  <c r="BB83"/>
  <c r="BB82"/>
  <c r="BB81"/>
  <c r="BB80"/>
  <c r="BC79"/>
  <c r="BB79"/>
  <c r="BC78"/>
  <c r="BB78"/>
  <c r="BC74"/>
  <c r="BB74"/>
  <c r="BC73"/>
  <c r="BB73"/>
  <c r="BC69"/>
  <c r="BB69"/>
  <c r="BC68"/>
  <c r="BB68"/>
  <c r="BC64"/>
  <c r="BB64"/>
  <c r="BC63"/>
  <c r="BB63"/>
  <c r="BC59"/>
  <c r="BB59"/>
  <c r="BC58"/>
  <c r="BB58"/>
  <c r="BC54"/>
  <c r="BB54"/>
  <c r="BC53"/>
  <c r="BB53"/>
  <c r="BC50"/>
  <c r="BB50"/>
  <c r="BC46"/>
  <c r="BB46"/>
  <c r="BC42"/>
  <c r="BB42"/>
  <c r="BC41"/>
  <c r="BB41"/>
  <c r="BC38"/>
  <c r="BB38"/>
  <c r="BC37"/>
  <c r="BB37"/>
  <c r="BC34"/>
  <c r="BB34"/>
  <c r="BC33"/>
  <c r="BB33"/>
  <c r="BC29"/>
  <c r="BB29"/>
  <c r="BC28"/>
  <c r="BB28"/>
  <c r="BC24"/>
  <c r="BB24"/>
  <c r="BC23"/>
  <c r="BB23"/>
  <c r="BC19"/>
  <c r="BB19"/>
  <c r="BC15"/>
  <c r="BB15"/>
  <c r="BC11"/>
  <c r="BB11"/>
  <c r="BC7"/>
  <c r="BB7"/>
  <c r="BA785"/>
  <c r="BA784"/>
  <c r="BA783"/>
  <c r="BA782"/>
  <c r="BA781"/>
  <c r="BA786" s="1"/>
  <c r="AZ785"/>
  <c r="AZ784"/>
  <c r="AZ783"/>
  <c r="AZ782"/>
  <c r="AZ781"/>
  <c r="AZ786" s="1"/>
  <c r="AY785"/>
  <c r="AY784"/>
  <c r="AY783"/>
  <c r="AY782"/>
  <c r="AY781"/>
  <c r="AY786" s="1"/>
  <c r="AX785"/>
  <c r="AX784"/>
  <c r="AX783"/>
  <c r="AX782"/>
  <c r="AX781"/>
  <c r="AX786" s="1"/>
  <c r="AW785"/>
  <c r="AW784"/>
  <c r="AW783"/>
  <c r="AW782"/>
  <c r="AW781"/>
  <c r="AW786" s="1"/>
  <c r="AV785"/>
  <c r="AV784"/>
  <c r="AV783"/>
  <c r="AV782"/>
  <c r="AV781"/>
  <c r="AV786" s="1"/>
  <c r="AU785"/>
  <c r="AU784"/>
  <c r="AU783"/>
  <c r="AU782"/>
  <c r="AU781"/>
  <c r="AU786" s="1"/>
  <c r="AT785"/>
  <c r="AT784"/>
  <c r="AT783"/>
  <c r="AT782"/>
  <c r="AT781"/>
  <c r="AT786" s="1"/>
  <c r="AS785"/>
  <c r="AS784"/>
  <c r="AS783"/>
  <c r="AS782"/>
  <c r="AS781"/>
  <c r="AS786" s="1"/>
  <c r="AR785"/>
  <c r="AR784"/>
  <c r="AR783"/>
  <c r="AR782"/>
  <c r="AR781"/>
  <c r="AR786" s="1"/>
  <c r="AQ785"/>
  <c r="AQ784"/>
  <c r="AQ783"/>
  <c r="AQ782"/>
  <c r="AQ781"/>
  <c r="AQ786" s="1"/>
  <c r="AP785"/>
  <c r="AP784"/>
  <c r="AP783"/>
  <c r="AP782"/>
  <c r="AP781"/>
  <c r="AP786" s="1"/>
  <c r="AO785"/>
  <c r="AO784"/>
  <c r="AO783"/>
  <c r="AO782"/>
  <c r="AO781"/>
  <c r="AO786" s="1"/>
  <c r="AN785"/>
  <c r="AN784"/>
  <c r="AN783"/>
  <c r="AN782"/>
  <c r="AN781"/>
  <c r="AN786" s="1"/>
  <c r="AM785"/>
  <c r="AM784"/>
  <c r="AM783"/>
  <c r="AM782"/>
  <c r="AM781"/>
  <c r="AM786" s="1"/>
  <c r="AL785"/>
  <c r="AL784"/>
  <c r="AL783"/>
  <c r="AL782"/>
  <c r="AL781"/>
  <c r="AL786" s="1"/>
  <c r="AK785"/>
  <c r="AK784"/>
  <c r="AK783"/>
  <c r="AK782"/>
  <c r="AK781"/>
  <c r="AK786" s="1"/>
  <c r="AJ785"/>
  <c r="AJ784"/>
  <c r="AJ783"/>
  <c r="AJ782"/>
  <c r="AJ781"/>
  <c r="AJ786" s="1"/>
  <c r="AI785"/>
  <c r="AI784"/>
  <c r="AI783"/>
  <c r="AI782"/>
  <c r="AI781"/>
  <c r="AI786" s="1"/>
  <c r="AH785"/>
  <c r="AH784"/>
  <c r="AH783"/>
  <c r="AH782"/>
  <c r="AH781"/>
  <c r="AH786" s="1"/>
  <c r="AG785"/>
  <c r="AG784"/>
  <c r="AG783"/>
  <c r="AG782"/>
  <c r="AG781"/>
  <c r="AG786" s="1"/>
  <c r="AF785"/>
  <c r="AF784"/>
  <c r="AF783"/>
  <c r="AF782"/>
  <c r="AF781"/>
  <c r="AF786" s="1"/>
  <c r="AE785"/>
  <c r="AE784"/>
  <c r="AE783"/>
  <c r="AE782"/>
  <c r="AE781"/>
  <c r="AD785"/>
  <c r="AD784"/>
  <c r="AD783"/>
  <c r="AD782"/>
  <c r="AD781"/>
  <c r="AD786" s="1"/>
  <c r="AC785"/>
  <c r="AC784"/>
  <c r="AC783"/>
  <c r="AC782"/>
  <c r="AC781"/>
  <c r="AB785"/>
  <c r="AB784"/>
  <c r="AB783"/>
  <c r="AB782"/>
  <c r="AB781"/>
  <c r="AB786" s="1"/>
  <c r="AA785"/>
  <c r="AA784"/>
  <c r="AA783"/>
  <c r="AA782"/>
  <c r="AA781"/>
  <c r="Z785"/>
  <c r="Z784"/>
  <c r="Z783"/>
  <c r="Z782"/>
  <c r="Z781"/>
  <c r="Z786" s="1"/>
  <c r="Y785"/>
  <c r="Y784"/>
  <c r="Y783"/>
  <c r="Y782"/>
  <c r="Y781"/>
  <c r="X785"/>
  <c r="X784"/>
  <c r="X783"/>
  <c r="X782"/>
  <c r="X781"/>
  <c r="X786" s="1"/>
  <c r="W785"/>
  <c r="W784"/>
  <c r="W783"/>
  <c r="W782"/>
  <c r="W781"/>
  <c r="V785"/>
  <c r="V784"/>
  <c r="V783"/>
  <c r="V782"/>
  <c r="V781"/>
  <c r="V786" s="1"/>
  <c r="U785"/>
  <c r="U784"/>
  <c r="U783"/>
  <c r="U782"/>
  <c r="U781"/>
  <c r="T785"/>
  <c r="T784"/>
  <c r="T783"/>
  <c r="T782"/>
  <c r="T781"/>
  <c r="T786" s="1"/>
  <c r="S785"/>
  <c r="S784"/>
  <c r="S783"/>
  <c r="S782"/>
  <c r="S781"/>
  <c r="R785"/>
  <c r="R784"/>
  <c r="R783"/>
  <c r="R782"/>
  <c r="R781"/>
  <c r="R786" s="1"/>
  <c r="Q785"/>
  <c r="Q784"/>
  <c r="Q783"/>
  <c r="Q782"/>
  <c r="Q781"/>
  <c r="P785"/>
  <c r="BC785" s="1"/>
  <c r="P784"/>
  <c r="BC784" s="1"/>
  <c r="P783"/>
  <c r="BC783" s="1"/>
  <c r="P782"/>
  <c r="BC782" s="1"/>
  <c r="P781"/>
  <c r="P786" s="1"/>
  <c r="O785"/>
  <c r="O784"/>
  <c r="O783"/>
  <c r="O782"/>
  <c r="O781"/>
  <c r="N785"/>
  <c r="N784"/>
  <c r="N783"/>
  <c r="N782"/>
  <c r="N781"/>
  <c r="N786" s="1"/>
  <c r="M785"/>
  <c r="M784"/>
  <c r="M783"/>
  <c r="M782"/>
  <c r="M781"/>
  <c r="L785"/>
  <c r="L784"/>
  <c r="L783"/>
  <c r="L782"/>
  <c r="L781"/>
  <c r="L786" s="1"/>
  <c r="K785"/>
  <c r="K784"/>
  <c r="K783"/>
  <c r="K782"/>
  <c r="K781"/>
  <c r="J785"/>
  <c r="J784"/>
  <c r="J783"/>
  <c r="J782"/>
  <c r="J781"/>
  <c r="J786" s="1"/>
  <c r="I785"/>
  <c r="I784"/>
  <c r="I783"/>
  <c r="I782"/>
  <c r="I781"/>
  <c r="H785"/>
  <c r="H784"/>
  <c r="H783"/>
  <c r="H782"/>
  <c r="H781"/>
  <c r="H786" s="1"/>
  <c r="G785"/>
  <c r="G784"/>
  <c r="G783"/>
  <c r="G782"/>
  <c r="G781"/>
  <c r="F785"/>
  <c r="F784"/>
  <c r="F783"/>
  <c r="F782"/>
  <c r="F781"/>
  <c r="F786" s="1"/>
  <c r="BA776"/>
  <c r="BA774"/>
  <c r="BA771"/>
  <c r="BA770"/>
  <c r="BA769"/>
  <c r="BA765"/>
  <c r="BA777" s="1"/>
  <c r="BA764"/>
  <c r="BA763"/>
  <c r="BA775" s="1"/>
  <c r="BA762"/>
  <c r="AZ771"/>
  <c r="AZ765"/>
  <c r="AY771"/>
  <c r="AY770"/>
  <c r="AY769"/>
  <c r="AY765"/>
  <c r="AY777" s="1"/>
  <c r="AY764"/>
  <c r="AY776" s="1"/>
  <c r="AY763"/>
  <c r="AY775" s="1"/>
  <c r="AY762"/>
  <c r="AY766" s="1"/>
  <c r="AX771"/>
  <c r="AX765"/>
  <c r="AX777" s="1"/>
  <c r="AW771"/>
  <c r="AW770"/>
  <c r="AW769"/>
  <c r="AW765"/>
  <c r="AW777" s="1"/>
  <c r="AW764"/>
  <c r="AW776" s="1"/>
  <c r="AW763"/>
  <c r="AW775" s="1"/>
  <c r="AW762"/>
  <c r="AV771"/>
  <c r="AV765"/>
  <c r="AU771"/>
  <c r="AU770"/>
  <c r="AU769"/>
  <c r="AU765"/>
  <c r="AU777" s="1"/>
  <c r="AU764"/>
  <c r="AU776" s="1"/>
  <c r="AU763"/>
  <c r="AU775" s="1"/>
  <c r="AU762"/>
  <c r="AU766" s="1"/>
  <c r="AT771"/>
  <c r="AT765"/>
  <c r="AT777" s="1"/>
  <c r="AS771"/>
  <c r="AS770"/>
  <c r="AS769"/>
  <c r="AS765"/>
  <c r="AS777" s="1"/>
  <c r="AS764"/>
  <c r="AS776" s="1"/>
  <c r="AS763"/>
  <c r="AS775" s="1"/>
  <c r="AS762"/>
  <c r="AR771"/>
  <c r="AR765"/>
  <c r="AQ771"/>
  <c r="AQ770"/>
  <c r="AQ769"/>
  <c r="AQ765"/>
  <c r="AQ777" s="1"/>
  <c r="AQ764"/>
  <c r="AQ776" s="1"/>
  <c r="AQ763"/>
  <c r="AQ775" s="1"/>
  <c r="AQ762"/>
  <c r="AQ766" s="1"/>
  <c r="AP771"/>
  <c r="AP765"/>
  <c r="AP777" s="1"/>
  <c r="AO771"/>
  <c r="AO770"/>
  <c r="AO769"/>
  <c r="AO765"/>
  <c r="AO777" s="1"/>
  <c r="AO764"/>
  <c r="AO776" s="1"/>
  <c r="AO763"/>
  <c r="AO775" s="1"/>
  <c r="AO762"/>
  <c r="AN771"/>
  <c r="AN765"/>
  <c r="AM771"/>
  <c r="AM770"/>
  <c r="AM769"/>
  <c r="AM765"/>
  <c r="AM777" s="1"/>
  <c r="AM764"/>
  <c r="AM776" s="1"/>
  <c r="AM763"/>
  <c r="AM775" s="1"/>
  <c r="AM762"/>
  <c r="AM766" s="1"/>
  <c r="AL771"/>
  <c r="AL765"/>
  <c r="AL777" s="1"/>
  <c r="AK771"/>
  <c r="AK770"/>
  <c r="AK769"/>
  <c r="AK765"/>
  <c r="AK777" s="1"/>
  <c r="AK764"/>
  <c r="AK776" s="1"/>
  <c r="AK763"/>
  <c r="AK775" s="1"/>
  <c r="AK762"/>
  <c r="AJ771"/>
  <c r="AJ765"/>
  <c r="AI771"/>
  <c r="AI770"/>
  <c r="AI769"/>
  <c r="AI765"/>
  <c r="AI777" s="1"/>
  <c r="AI764"/>
  <c r="AI776" s="1"/>
  <c r="AI763"/>
  <c r="AI775" s="1"/>
  <c r="AI762"/>
  <c r="AI766" s="1"/>
  <c r="AH771"/>
  <c r="AH765"/>
  <c r="AH777" s="1"/>
  <c r="AG771"/>
  <c r="AG770"/>
  <c r="AG769"/>
  <c r="AG765"/>
  <c r="AG777" s="1"/>
  <c r="AG764"/>
  <c r="AG776" s="1"/>
  <c r="AG763"/>
  <c r="AG775" s="1"/>
  <c r="AG762"/>
  <c r="AF771"/>
  <c r="AF765"/>
  <c r="AE771"/>
  <c r="AE770"/>
  <c r="AE769"/>
  <c r="AE765"/>
  <c r="AE777" s="1"/>
  <c r="AE764"/>
  <c r="AE776" s="1"/>
  <c r="AE763"/>
  <c r="AE775" s="1"/>
  <c r="AE762"/>
  <c r="AE766" s="1"/>
  <c r="AD771"/>
  <c r="AD765"/>
  <c r="AD777" s="1"/>
  <c r="AC771"/>
  <c r="AC770"/>
  <c r="AC769"/>
  <c r="AC765"/>
  <c r="AC777" s="1"/>
  <c r="AC764"/>
  <c r="AC776" s="1"/>
  <c r="AC763"/>
  <c r="AC775" s="1"/>
  <c r="AC762"/>
  <c r="AB771"/>
  <c r="AB765"/>
  <c r="AA771"/>
  <c r="AA770"/>
  <c r="AA769"/>
  <c r="AA765"/>
  <c r="AA777" s="1"/>
  <c r="AA764"/>
  <c r="AA776" s="1"/>
  <c r="AA763"/>
  <c r="AA775" s="1"/>
  <c r="AA762"/>
  <c r="AA766" s="1"/>
  <c r="Z771"/>
  <c r="Z765"/>
  <c r="Z777" s="1"/>
  <c r="Y771"/>
  <c r="Y770"/>
  <c r="Y769"/>
  <c r="Y765"/>
  <c r="Y777" s="1"/>
  <c r="Y764"/>
  <c r="Y776" s="1"/>
  <c r="Y763"/>
  <c r="Y775" s="1"/>
  <c r="Y762"/>
  <c r="X771"/>
  <c r="X769"/>
  <c r="X765"/>
  <c r="X777" s="1"/>
  <c r="W771"/>
  <c r="W770"/>
  <c r="W769"/>
  <c r="W765"/>
  <c r="W777" s="1"/>
  <c r="W764"/>
  <c r="W776" s="1"/>
  <c r="W763"/>
  <c r="W775" s="1"/>
  <c r="W762"/>
  <c r="V771"/>
  <c r="V765"/>
  <c r="U771"/>
  <c r="U770"/>
  <c r="U769"/>
  <c r="U765"/>
  <c r="U777" s="1"/>
  <c r="U764"/>
  <c r="U776" s="1"/>
  <c r="U763"/>
  <c r="U775" s="1"/>
  <c r="U762"/>
  <c r="U766" s="1"/>
  <c r="T771"/>
  <c r="T769"/>
  <c r="T765"/>
  <c r="T777" s="1"/>
  <c r="S771"/>
  <c r="S770"/>
  <c r="S769"/>
  <c r="S765"/>
  <c r="S777" s="1"/>
  <c r="S764"/>
  <c r="S776" s="1"/>
  <c r="S763"/>
  <c r="S775" s="1"/>
  <c r="S762"/>
  <c r="S766" s="1"/>
  <c r="R771"/>
  <c r="R769"/>
  <c r="R765"/>
  <c r="R777" s="1"/>
  <c r="Q771"/>
  <c r="Q770"/>
  <c r="Q769"/>
  <c r="Q765"/>
  <c r="Q777" s="1"/>
  <c r="Q764"/>
  <c r="Q776" s="1"/>
  <c r="Q763"/>
  <c r="Q775" s="1"/>
  <c r="Q762"/>
  <c r="Q766" s="1"/>
  <c r="P771"/>
  <c r="P769"/>
  <c r="P765"/>
  <c r="P777" s="1"/>
  <c r="O771"/>
  <c r="O770"/>
  <c r="O769"/>
  <c r="O765"/>
  <c r="O777" s="1"/>
  <c r="O764"/>
  <c r="O776" s="1"/>
  <c r="O763"/>
  <c r="O775" s="1"/>
  <c r="O762"/>
  <c r="O766" s="1"/>
  <c r="N771"/>
  <c r="N769"/>
  <c r="N765"/>
  <c r="N777" s="1"/>
  <c r="M771"/>
  <c r="M770"/>
  <c r="M769"/>
  <c r="M765"/>
  <c r="M777" s="1"/>
  <c r="M764"/>
  <c r="M776" s="1"/>
  <c r="M763"/>
  <c r="M775" s="1"/>
  <c r="M762"/>
  <c r="M766" s="1"/>
  <c r="L771"/>
  <c r="L769"/>
  <c r="L765"/>
  <c r="L777" s="1"/>
  <c r="K771"/>
  <c r="K770"/>
  <c r="K769"/>
  <c r="K765"/>
  <c r="K777" s="1"/>
  <c r="K764"/>
  <c r="K776" s="1"/>
  <c r="K763"/>
  <c r="K775" s="1"/>
  <c r="K762"/>
  <c r="K766" s="1"/>
  <c r="J771"/>
  <c r="J769"/>
  <c r="J765"/>
  <c r="J777" s="1"/>
  <c r="I771"/>
  <c r="I770"/>
  <c r="I769"/>
  <c r="I765"/>
  <c r="I777" s="1"/>
  <c r="I764"/>
  <c r="I776" s="1"/>
  <c r="I763"/>
  <c r="I775" s="1"/>
  <c r="I762"/>
  <c r="I766" s="1"/>
  <c r="H771"/>
  <c r="H769"/>
  <c r="H765"/>
  <c r="H777" s="1"/>
  <c r="G771"/>
  <c r="G770"/>
  <c r="G769"/>
  <c r="G765"/>
  <c r="G777" s="1"/>
  <c r="G764"/>
  <c r="G776" s="1"/>
  <c r="G763"/>
  <c r="G775" s="1"/>
  <c r="G762"/>
  <c r="G766" s="1"/>
  <c r="F771"/>
  <c r="BC771" s="1"/>
  <c r="F769"/>
  <c r="F765"/>
  <c r="F777" s="1"/>
  <c r="AZ757"/>
  <c r="AZ26" s="1"/>
  <c r="AX757"/>
  <c r="AX26" s="1"/>
  <c r="AV757"/>
  <c r="AV26" s="1"/>
  <c r="AT757"/>
  <c r="AT26" s="1"/>
  <c r="AR757"/>
  <c r="AR26" s="1"/>
  <c r="AP757"/>
  <c r="AP26" s="1"/>
  <c r="AN757"/>
  <c r="AN26" s="1"/>
  <c r="AL757"/>
  <c r="AL26" s="1"/>
  <c r="AJ757"/>
  <c r="AJ26" s="1"/>
  <c r="AH757"/>
  <c r="AH26" s="1"/>
  <c r="AF757"/>
  <c r="AF26" s="1"/>
  <c r="AD757"/>
  <c r="AD26" s="1"/>
  <c r="BB26" s="1"/>
  <c r="AB757"/>
  <c r="AB26" s="1"/>
  <c r="Z757"/>
  <c r="Z26" s="1"/>
  <c r="X757"/>
  <c r="X26" s="1"/>
  <c r="AZ759"/>
  <c r="AZ9" s="1"/>
  <c r="AX759"/>
  <c r="AX9" s="1"/>
  <c r="AV759"/>
  <c r="AV9" s="1"/>
  <c r="AT759"/>
  <c r="AT9" s="1"/>
  <c r="AR759"/>
  <c r="AR9" s="1"/>
  <c r="AP759"/>
  <c r="AP9" s="1"/>
  <c r="AN759"/>
  <c r="AN9" s="1"/>
  <c r="AL759"/>
  <c r="AL9" s="1"/>
  <c r="AJ759"/>
  <c r="AJ9" s="1"/>
  <c r="AH759"/>
  <c r="AH9" s="1"/>
  <c r="AF759"/>
  <c r="AF9" s="1"/>
  <c r="AD759"/>
  <c r="AD9" s="1"/>
  <c r="AB759"/>
  <c r="AB9" s="1"/>
  <c r="Z759"/>
  <c r="Z9" s="1"/>
  <c r="X759"/>
  <c r="X9" s="1"/>
  <c r="V759"/>
  <c r="V9" s="1"/>
  <c r="V757"/>
  <c r="V26" s="1"/>
  <c r="T759"/>
  <c r="T9" s="1"/>
  <c r="R759"/>
  <c r="R9" s="1"/>
  <c r="P759"/>
  <c r="P9" s="1"/>
  <c r="N759"/>
  <c r="N9" s="1"/>
  <c r="L759"/>
  <c r="L9" s="1"/>
  <c r="J759"/>
  <c r="J9" s="1"/>
  <c r="H759"/>
  <c r="H9" s="1"/>
  <c r="F759"/>
  <c r="F5" s="1"/>
  <c r="T757"/>
  <c r="T26" s="1"/>
  <c r="R757"/>
  <c r="R26" s="1"/>
  <c r="P757"/>
  <c r="P26" s="1"/>
  <c r="N757"/>
  <c r="N26" s="1"/>
  <c r="L757"/>
  <c r="L26" s="1"/>
  <c r="J757"/>
  <c r="J26" s="1"/>
  <c r="H757"/>
  <c r="H26" s="1"/>
  <c r="F757"/>
  <c r="F26" s="1"/>
  <c r="BC26" s="1"/>
  <c r="BA749"/>
  <c r="BA748"/>
  <c r="BA747"/>
  <c r="AZ749"/>
  <c r="AZ748"/>
  <c r="AZ747"/>
  <c r="AY749"/>
  <c r="AY748"/>
  <c r="AY747"/>
  <c r="AX749"/>
  <c r="AX748"/>
  <c r="AX747"/>
  <c r="AW749"/>
  <c r="AW748"/>
  <c r="AW747"/>
  <c r="AV749"/>
  <c r="AV748"/>
  <c r="AV747"/>
  <c r="AU749"/>
  <c r="AU748"/>
  <c r="AU747"/>
  <c r="AT749"/>
  <c r="AT748"/>
  <c r="AT747"/>
  <c r="AS749"/>
  <c r="AS748"/>
  <c r="AS747"/>
  <c r="AR749"/>
  <c r="AR748"/>
  <c r="AR747"/>
  <c r="AQ749"/>
  <c r="AQ748"/>
  <c r="AQ747"/>
  <c r="AP749"/>
  <c r="AP748"/>
  <c r="AP747"/>
  <c r="AO749"/>
  <c r="AO748"/>
  <c r="AO747"/>
  <c r="AN749"/>
  <c r="AN748"/>
  <c r="AN747"/>
  <c r="AM749"/>
  <c r="AM748"/>
  <c r="AM747"/>
  <c r="AL749"/>
  <c r="AL748"/>
  <c r="AL747"/>
  <c r="AK749"/>
  <c r="AK748"/>
  <c r="AK747"/>
  <c r="AJ749"/>
  <c r="AJ748"/>
  <c r="AJ747"/>
  <c r="AI749"/>
  <c r="AI748"/>
  <c r="AI747"/>
  <c r="AH749"/>
  <c r="AH748"/>
  <c r="AH747"/>
  <c r="AG749"/>
  <c r="AG748"/>
  <c r="AG747"/>
  <c r="AF749"/>
  <c r="AF748"/>
  <c r="AF747"/>
  <c r="AE749"/>
  <c r="AE748"/>
  <c r="AE747"/>
  <c r="AD749"/>
  <c r="BB749" s="1"/>
  <c r="AD748"/>
  <c r="AD747"/>
  <c r="BB747" s="1"/>
  <c r="AC749"/>
  <c r="AC748"/>
  <c r="AC747"/>
  <c r="AB749"/>
  <c r="AB748"/>
  <c r="AB747"/>
  <c r="AA749"/>
  <c r="AA748"/>
  <c r="AA747"/>
  <c r="Z749"/>
  <c r="Z748"/>
  <c r="Z747"/>
  <c r="Y749"/>
  <c r="Y748"/>
  <c r="Y747"/>
  <c r="X749"/>
  <c r="X748"/>
  <c r="X747"/>
  <c r="W749"/>
  <c r="W748"/>
  <c r="W747"/>
  <c r="V749"/>
  <c r="V748"/>
  <c r="V747"/>
  <c r="U749"/>
  <c r="U748"/>
  <c r="U747"/>
  <c r="T749"/>
  <c r="T748"/>
  <c r="T747"/>
  <c r="S749"/>
  <c r="S748"/>
  <c r="S747"/>
  <c r="R749"/>
  <c r="R748"/>
  <c r="R747"/>
  <c r="Q749"/>
  <c r="Q748"/>
  <c r="Q747"/>
  <c r="P749"/>
  <c r="P748"/>
  <c r="P747"/>
  <c r="O749"/>
  <c r="O748"/>
  <c r="O747"/>
  <c r="N749"/>
  <c r="N748"/>
  <c r="N747"/>
  <c r="M749"/>
  <c r="M748"/>
  <c r="M747"/>
  <c r="L749"/>
  <c r="L748"/>
  <c r="L747"/>
  <c r="K749"/>
  <c r="K748"/>
  <c r="K747"/>
  <c r="J749"/>
  <c r="J748"/>
  <c r="J747"/>
  <c r="I749"/>
  <c r="I748"/>
  <c r="I747"/>
  <c r="H749"/>
  <c r="H748"/>
  <c r="H747"/>
  <c r="G749"/>
  <c r="G748"/>
  <c r="G747"/>
  <c r="F749"/>
  <c r="BC749" s="1"/>
  <c r="F748"/>
  <c r="F747"/>
  <c r="BC747" s="1"/>
  <c r="P637"/>
  <c r="BC637" s="1"/>
  <c r="F758"/>
  <c r="H756"/>
  <c r="H758"/>
  <c r="J756"/>
  <c r="J758"/>
  <c r="L758"/>
  <c r="L756"/>
  <c r="N758"/>
  <c r="N756"/>
  <c r="P756"/>
  <c r="AZ758"/>
  <c r="AZ756"/>
  <c r="AX758"/>
  <c r="AX756"/>
  <c r="AV758"/>
  <c r="AV756"/>
  <c r="AT758"/>
  <c r="AT756"/>
  <c r="AR758"/>
  <c r="AR756"/>
  <c r="AP758"/>
  <c r="AP756"/>
  <c r="AN758"/>
  <c r="AN756"/>
  <c r="AL758"/>
  <c r="AL756"/>
  <c r="AJ758"/>
  <c r="AJ756"/>
  <c r="AH758"/>
  <c r="AH756"/>
  <c r="AF758"/>
  <c r="AF756"/>
  <c r="AD758"/>
  <c r="AD756"/>
  <c r="AB758"/>
  <c r="AB756"/>
  <c r="Z758"/>
  <c r="Z756"/>
  <c r="P758"/>
  <c r="R756"/>
  <c r="R758"/>
  <c r="T756"/>
  <c r="T758"/>
  <c r="V758"/>
  <c r="V756"/>
  <c r="X758"/>
  <c r="X756"/>
  <c r="BD510"/>
  <c r="BD504"/>
  <c r="AX745"/>
  <c r="AX753" s="1"/>
  <c r="AW745"/>
  <c r="AV745"/>
  <c r="AV753" s="1"/>
  <c r="AU745"/>
  <c r="AT745"/>
  <c r="AT753" s="1"/>
  <c r="AS745"/>
  <c r="AR745"/>
  <c r="AR753" s="1"/>
  <c r="AQ745"/>
  <c r="AP745"/>
  <c r="AP753" s="1"/>
  <c r="AO745"/>
  <c r="AN745"/>
  <c r="AN753" s="1"/>
  <c r="AM745"/>
  <c r="AL745"/>
  <c r="AL753" s="1"/>
  <c r="AK745"/>
  <c r="AJ745"/>
  <c r="AJ753" s="1"/>
  <c r="AI745"/>
  <c r="AH745"/>
  <c r="AH753" s="1"/>
  <c r="AG745"/>
  <c r="AF745"/>
  <c r="AF753" s="1"/>
  <c r="AE745"/>
  <c r="AD745"/>
  <c r="AD753" s="1"/>
  <c r="AC745"/>
  <c r="AB745"/>
  <c r="AB753" s="1"/>
  <c r="AA745"/>
  <c r="Z745"/>
  <c r="Z753" s="1"/>
  <c r="Y745"/>
  <c r="X745"/>
  <c r="X753" s="1"/>
  <c r="W745"/>
  <c r="V745"/>
  <c r="V753" s="1"/>
  <c r="U745"/>
  <c r="T745"/>
  <c r="T753" s="1"/>
  <c r="S745"/>
  <c r="R745"/>
  <c r="R753" s="1"/>
  <c r="Q745"/>
  <c r="P745"/>
  <c r="P753" s="1"/>
  <c r="O745"/>
  <c r="N745"/>
  <c r="N753" s="1"/>
  <c r="M745"/>
  <c r="L745"/>
  <c r="L753" s="1"/>
  <c r="K745"/>
  <c r="J745"/>
  <c r="J753" s="1"/>
  <c r="I745"/>
  <c r="H745"/>
  <c r="H753" s="1"/>
  <c r="G745"/>
  <c r="F745"/>
  <c r="F753" s="1"/>
  <c r="AX744"/>
  <c r="AW744"/>
  <c r="AW752" s="1"/>
  <c r="AV744"/>
  <c r="AU744"/>
  <c r="AU752" s="1"/>
  <c r="AT744"/>
  <c r="AS744"/>
  <c r="AS752" s="1"/>
  <c r="AR744"/>
  <c r="AQ744"/>
  <c r="AQ752" s="1"/>
  <c r="AP744"/>
  <c r="AO744"/>
  <c r="AO752" s="1"/>
  <c r="AN744"/>
  <c r="AM744"/>
  <c r="AM752" s="1"/>
  <c r="AL744"/>
  <c r="AK744"/>
  <c r="AK752" s="1"/>
  <c r="AJ744"/>
  <c r="AI744"/>
  <c r="AI752" s="1"/>
  <c r="AH744"/>
  <c r="AG744"/>
  <c r="AG752" s="1"/>
  <c r="AF744"/>
  <c r="AE744"/>
  <c r="AE752" s="1"/>
  <c r="AD744"/>
  <c r="AC744"/>
  <c r="AC752" s="1"/>
  <c r="AB744"/>
  <c r="AA744"/>
  <c r="AA752" s="1"/>
  <c r="Z744"/>
  <c r="Y744"/>
  <c r="Y752" s="1"/>
  <c r="X744"/>
  <c r="W744"/>
  <c r="W752" s="1"/>
  <c r="V744"/>
  <c r="U744"/>
  <c r="U752" s="1"/>
  <c r="T744"/>
  <c r="S744"/>
  <c r="S752" s="1"/>
  <c r="R744"/>
  <c r="Q744"/>
  <c r="Q752" s="1"/>
  <c r="P744"/>
  <c r="O744"/>
  <c r="O752" s="1"/>
  <c r="N744"/>
  <c r="M744"/>
  <c r="M752" s="1"/>
  <c r="L744"/>
  <c r="K744"/>
  <c r="K752" s="1"/>
  <c r="J744"/>
  <c r="I744"/>
  <c r="I752" s="1"/>
  <c r="H744"/>
  <c r="G744"/>
  <c r="G752" s="1"/>
  <c r="F744"/>
  <c r="BC744" s="1"/>
  <c r="AW743"/>
  <c r="AW751" s="1"/>
  <c r="AU743"/>
  <c r="AS743"/>
  <c r="AS751" s="1"/>
  <c r="AQ743"/>
  <c r="AO743"/>
  <c r="AO751" s="1"/>
  <c r="AM743"/>
  <c r="AK743"/>
  <c r="AK751" s="1"/>
  <c r="AI743"/>
  <c r="AG743"/>
  <c r="AG751" s="1"/>
  <c r="AE743"/>
  <c r="AC743"/>
  <c r="AC751" s="1"/>
  <c r="AA743"/>
  <c r="Y743"/>
  <c r="Y751" s="1"/>
  <c r="W743"/>
  <c r="U743"/>
  <c r="U751" s="1"/>
  <c r="S743"/>
  <c r="Q743"/>
  <c r="Q751" s="1"/>
  <c r="O743"/>
  <c r="M743"/>
  <c r="M751" s="1"/>
  <c r="K743"/>
  <c r="I743"/>
  <c r="I751" s="1"/>
  <c r="G743"/>
  <c r="AY745"/>
  <c r="AY753" s="1"/>
  <c r="AY744"/>
  <c r="AY752" s="1"/>
  <c r="AY743"/>
  <c r="AY751" s="1"/>
  <c r="BA745"/>
  <c r="BA744"/>
  <c r="BA752" s="1"/>
  <c r="BA743"/>
  <c r="AZ745"/>
  <c r="AZ753" s="1"/>
  <c r="AZ744"/>
  <c r="BC748" l="1"/>
  <c r="BB748"/>
  <c r="BB744"/>
  <c r="BB771"/>
  <c r="BB9"/>
  <c r="F787"/>
  <c r="BC745"/>
  <c r="BC765"/>
  <c r="BC781"/>
  <c r="BC786" s="1"/>
  <c r="BB745"/>
  <c r="BB765"/>
  <c r="V777"/>
  <c r="W766"/>
  <c r="Y766"/>
  <c r="AB777"/>
  <c r="AC766"/>
  <c r="AF777"/>
  <c r="AG766"/>
  <c r="AJ777"/>
  <c r="AK766"/>
  <c r="AN777"/>
  <c r="AO766"/>
  <c r="AR777"/>
  <c r="AS766"/>
  <c r="AV777"/>
  <c r="AW766"/>
  <c r="AZ777"/>
  <c r="BA766"/>
  <c r="G786"/>
  <c r="G787" s="1"/>
  <c r="I786"/>
  <c r="I787" s="1"/>
  <c r="K786"/>
  <c r="K787" s="1"/>
  <c r="M786"/>
  <c r="M787" s="1"/>
  <c r="O786"/>
  <c r="O787" s="1"/>
  <c r="Q786"/>
  <c r="Q787" s="1"/>
  <c r="S786"/>
  <c r="S787" s="1"/>
  <c r="U786"/>
  <c r="U787" s="1"/>
  <c r="W786"/>
  <c r="W787" s="1"/>
  <c r="Y786"/>
  <c r="Y787" s="1"/>
  <c r="AA786"/>
  <c r="AA787" s="1"/>
  <c r="AC786"/>
  <c r="AC787" s="1"/>
  <c r="AE786"/>
  <c r="AE787" s="1"/>
  <c r="AG787"/>
  <c r="AI787"/>
  <c r="AK787"/>
  <c r="AM787"/>
  <c r="AO787"/>
  <c r="AQ787"/>
  <c r="AS787"/>
  <c r="AU787"/>
  <c r="AW787"/>
  <c r="AY787"/>
  <c r="BA787"/>
  <c r="G774"/>
  <c r="I774"/>
  <c r="K774"/>
  <c r="M774"/>
  <c r="O774"/>
  <c r="Q774"/>
  <c r="S774"/>
  <c r="U774"/>
  <c r="W774"/>
  <c r="Y774"/>
  <c r="AA774"/>
  <c r="AC774"/>
  <c r="AE774"/>
  <c r="AG774"/>
  <c r="AI774"/>
  <c r="AK774"/>
  <c r="AM774"/>
  <c r="AO774"/>
  <c r="AQ774"/>
  <c r="AS774"/>
  <c r="AU774"/>
  <c r="AW774"/>
  <c r="AY774"/>
  <c r="H787"/>
  <c r="J787"/>
  <c r="L787"/>
  <c r="N787"/>
  <c r="P787"/>
  <c r="R787"/>
  <c r="T787"/>
  <c r="V787"/>
  <c r="X787"/>
  <c r="Z787"/>
  <c r="AB787"/>
  <c r="AD787"/>
  <c r="AF787"/>
  <c r="AH787"/>
  <c r="AJ787"/>
  <c r="AL787"/>
  <c r="AN787"/>
  <c r="AP787"/>
  <c r="AR787"/>
  <c r="AT787"/>
  <c r="AV787"/>
  <c r="AX787"/>
  <c r="AZ787"/>
  <c r="G767"/>
  <c r="I767"/>
  <c r="K767"/>
  <c r="M767"/>
  <c r="O767"/>
  <c r="Q767"/>
  <c r="S767"/>
  <c r="U767"/>
  <c r="W767"/>
  <c r="Y767"/>
  <c r="AA767"/>
  <c r="AC767"/>
  <c r="AE767"/>
  <c r="AG767"/>
  <c r="AI767"/>
  <c r="AK767"/>
  <c r="AM767"/>
  <c r="AO767"/>
  <c r="AQ767"/>
  <c r="AS767"/>
  <c r="AU767"/>
  <c r="AW767"/>
  <c r="AY767"/>
  <c r="BA767"/>
  <c r="H81"/>
  <c r="H80" s="1"/>
  <c r="H82" s="1"/>
  <c r="F81"/>
  <c r="J81"/>
  <c r="J80" s="1"/>
  <c r="J82" s="1"/>
  <c r="L81"/>
  <c r="L80" s="1"/>
  <c r="L82" s="1"/>
  <c r="AZ752"/>
  <c r="BA751"/>
  <c r="BA753"/>
  <c r="G751"/>
  <c r="K751"/>
  <c r="O751"/>
  <c r="S751"/>
  <c r="W751"/>
  <c r="AA751"/>
  <c r="AE751"/>
  <c r="AI751"/>
  <c r="AM751"/>
  <c r="AQ751"/>
  <c r="AU751"/>
  <c r="F752"/>
  <c r="H752"/>
  <c r="J752"/>
  <c r="L752"/>
  <c r="N752"/>
  <c r="P752"/>
  <c r="R752"/>
  <c r="T752"/>
  <c r="V752"/>
  <c r="X752"/>
  <c r="Z752"/>
  <c r="AB752"/>
  <c r="AD752"/>
  <c r="AF752"/>
  <c r="AH752"/>
  <c r="AJ752"/>
  <c r="AL752"/>
  <c r="AN752"/>
  <c r="AP752"/>
  <c r="AR752"/>
  <c r="AT752"/>
  <c r="AV752"/>
  <c r="AX752"/>
  <c r="G753"/>
  <c r="I753"/>
  <c r="K753"/>
  <c r="M753"/>
  <c r="O753"/>
  <c r="Q753"/>
  <c r="S753"/>
  <c r="U753"/>
  <c r="W753"/>
  <c r="Y753"/>
  <c r="AA753"/>
  <c r="AC753"/>
  <c r="AE753"/>
  <c r="AG753"/>
  <c r="AI753"/>
  <c r="AK753"/>
  <c r="AM753"/>
  <c r="AO753"/>
  <c r="AQ753"/>
  <c r="AS753"/>
  <c r="AU753"/>
  <c r="AW753"/>
  <c r="F97"/>
  <c r="H97"/>
  <c r="H96" s="1"/>
  <c r="J97"/>
  <c r="J96" s="1"/>
  <c r="L97"/>
  <c r="L96" s="1"/>
  <c r="N97"/>
  <c r="N96" s="1"/>
  <c r="P97"/>
  <c r="P96" s="1"/>
  <c r="R97"/>
  <c r="R96" s="1"/>
  <c r="T97"/>
  <c r="T96" s="1"/>
  <c r="V97"/>
  <c r="V96" s="1"/>
  <c r="X97"/>
  <c r="X96" s="1"/>
  <c r="Z97"/>
  <c r="Z96" s="1"/>
  <c r="AB97"/>
  <c r="AB96" s="1"/>
  <c r="AD97"/>
  <c r="H93"/>
  <c r="H92" s="1"/>
  <c r="H94" s="1"/>
  <c r="L93"/>
  <c r="L92" s="1"/>
  <c r="L94" s="1"/>
  <c r="P93"/>
  <c r="P92" s="1"/>
  <c r="P94" s="1"/>
  <c r="T93"/>
  <c r="T92" s="1"/>
  <c r="T94" s="1"/>
  <c r="X93"/>
  <c r="X92" s="1"/>
  <c r="X94" s="1"/>
  <c r="F93"/>
  <c r="J93"/>
  <c r="J92" s="1"/>
  <c r="J94" s="1"/>
  <c r="N93"/>
  <c r="N92" s="1"/>
  <c r="N94" s="1"/>
  <c r="R93"/>
  <c r="R92" s="1"/>
  <c r="R94" s="1"/>
  <c r="V93"/>
  <c r="V92" s="1"/>
  <c r="V94" s="1"/>
  <c r="F89"/>
  <c r="H89"/>
  <c r="H88" s="1"/>
  <c r="J89"/>
  <c r="J88" s="1"/>
  <c r="L89"/>
  <c r="L88" s="1"/>
  <c r="AR86"/>
  <c r="AR85" s="1"/>
  <c r="AT86"/>
  <c r="AT85" s="1"/>
  <c r="AV86"/>
  <c r="AV85" s="1"/>
  <c r="AX86"/>
  <c r="AX85" s="1"/>
  <c r="AZ86"/>
  <c r="AZ85" s="1"/>
  <c r="F86"/>
  <c r="H86"/>
  <c r="H85" s="1"/>
  <c r="J86"/>
  <c r="J85" s="1"/>
  <c r="L86"/>
  <c r="L85" s="1"/>
  <c r="N86"/>
  <c r="N85" s="1"/>
  <c r="P86"/>
  <c r="P85" s="1"/>
  <c r="R86"/>
  <c r="R85" s="1"/>
  <c r="T86"/>
  <c r="T85" s="1"/>
  <c r="V86"/>
  <c r="V85" s="1"/>
  <c r="X86"/>
  <c r="X85" s="1"/>
  <c r="Z86"/>
  <c r="Z85" s="1"/>
  <c r="AB86"/>
  <c r="AB85" s="1"/>
  <c r="AD86"/>
  <c r="AF86"/>
  <c r="AF85" s="1"/>
  <c r="AH86"/>
  <c r="AH85" s="1"/>
  <c r="AJ86"/>
  <c r="AJ85" s="1"/>
  <c r="AL86"/>
  <c r="AL85" s="1"/>
  <c r="AN86"/>
  <c r="AN85" s="1"/>
  <c r="AP86"/>
  <c r="AP85" s="1"/>
  <c r="L77"/>
  <c r="N76"/>
  <c r="T76"/>
  <c r="T75" s="1"/>
  <c r="T77" s="1"/>
  <c r="X76"/>
  <c r="X75" s="1"/>
  <c r="X77" s="1"/>
  <c r="AB76"/>
  <c r="AB75" s="1"/>
  <c r="AB77" s="1"/>
  <c r="AF76"/>
  <c r="AF75" s="1"/>
  <c r="AF77" s="1"/>
  <c r="AJ76"/>
  <c r="AJ75" s="1"/>
  <c r="AJ77" s="1"/>
  <c r="AN76"/>
  <c r="AN75" s="1"/>
  <c r="AN77" s="1"/>
  <c r="AR76"/>
  <c r="AR75" s="1"/>
  <c r="AR77" s="1"/>
  <c r="AZ76"/>
  <c r="AZ75" s="1"/>
  <c r="AZ77" s="1"/>
  <c r="L76"/>
  <c r="L75" s="1"/>
  <c r="AV76"/>
  <c r="AV75" s="1"/>
  <c r="AX76"/>
  <c r="AX75" s="1"/>
  <c r="H76"/>
  <c r="H75" s="1"/>
  <c r="H77" s="1"/>
  <c r="J76"/>
  <c r="J75" s="1"/>
  <c r="J77" s="1"/>
  <c r="F76"/>
  <c r="P76"/>
  <c r="P75" s="1"/>
  <c r="P77" s="1"/>
  <c r="R76"/>
  <c r="R75" s="1"/>
  <c r="R77" s="1"/>
  <c r="V76"/>
  <c r="V75" s="1"/>
  <c r="V77" s="1"/>
  <c r="Z76"/>
  <c r="Z75" s="1"/>
  <c r="Z77" s="1"/>
  <c r="AD76"/>
  <c r="AH76"/>
  <c r="AH75" s="1"/>
  <c r="AH77" s="1"/>
  <c r="AL76"/>
  <c r="AL75" s="1"/>
  <c r="AL77" s="1"/>
  <c r="AP76"/>
  <c r="AP75" s="1"/>
  <c r="AP77" s="1"/>
  <c r="AT76"/>
  <c r="AT75" s="1"/>
  <c r="AT77" s="1"/>
  <c r="H71"/>
  <c r="H70" s="1"/>
  <c r="H72" s="1"/>
  <c r="N71"/>
  <c r="N70" s="1"/>
  <c r="N72" s="1"/>
  <c r="T71"/>
  <c r="T70" s="1"/>
  <c r="T72" s="1"/>
  <c r="Z71"/>
  <c r="Z70" s="1"/>
  <c r="Z72" s="1"/>
  <c r="AD71"/>
  <c r="AH71"/>
  <c r="AH70" s="1"/>
  <c r="AH72" s="1"/>
  <c r="AJ71"/>
  <c r="AJ70" s="1"/>
  <c r="AJ72" s="1"/>
  <c r="AN71"/>
  <c r="AN70" s="1"/>
  <c r="AN72" s="1"/>
  <c r="AR71"/>
  <c r="AR70" s="1"/>
  <c r="AR72" s="1"/>
  <c r="AV71"/>
  <c r="AV70" s="1"/>
  <c r="AV72" s="1"/>
  <c r="AZ71"/>
  <c r="AZ70" s="1"/>
  <c r="AZ72" s="1"/>
  <c r="F71"/>
  <c r="J71"/>
  <c r="J70" s="1"/>
  <c r="J72" s="1"/>
  <c r="L71"/>
  <c r="L70" s="1"/>
  <c r="L72" s="1"/>
  <c r="P71"/>
  <c r="P70" s="1"/>
  <c r="P72" s="1"/>
  <c r="R71"/>
  <c r="R70" s="1"/>
  <c r="R72" s="1"/>
  <c r="V71"/>
  <c r="V70" s="1"/>
  <c r="V72" s="1"/>
  <c r="X71"/>
  <c r="X70" s="1"/>
  <c r="X72" s="1"/>
  <c r="AB71"/>
  <c r="AB70" s="1"/>
  <c r="AB72" s="1"/>
  <c r="AF71"/>
  <c r="AF70" s="1"/>
  <c r="AF72" s="1"/>
  <c r="AL71"/>
  <c r="AL70" s="1"/>
  <c r="AL72" s="1"/>
  <c r="AP71"/>
  <c r="AP70" s="1"/>
  <c r="AP72" s="1"/>
  <c r="AT71"/>
  <c r="AT70" s="1"/>
  <c r="AT72" s="1"/>
  <c r="AX71"/>
  <c r="AX70" s="1"/>
  <c r="AX72" s="1"/>
  <c r="J66"/>
  <c r="J65" s="1"/>
  <c r="J67" s="1"/>
  <c r="N66"/>
  <c r="N65" s="1"/>
  <c r="N67" s="1"/>
  <c r="R66"/>
  <c r="R65" s="1"/>
  <c r="R67" s="1"/>
  <c r="V66"/>
  <c r="V65" s="1"/>
  <c r="V67" s="1"/>
  <c r="Z66"/>
  <c r="Z65" s="1"/>
  <c r="Z67" s="1"/>
  <c r="AD66"/>
  <c r="F66"/>
  <c r="H66"/>
  <c r="H65" s="1"/>
  <c r="H67" s="1"/>
  <c r="L66"/>
  <c r="L65" s="1"/>
  <c r="L67" s="1"/>
  <c r="P66"/>
  <c r="P65" s="1"/>
  <c r="P67" s="1"/>
  <c r="T66"/>
  <c r="T65" s="1"/>
  <c r="T67" s="1"/>
  <c r="X66"/>
  <c r="X65" s="1"/>
  <c r="X67" s="1"/>
  <c r="AB66"/>
  <c r="AB65" s="1"/>
  <c r="AB67" s="1"/>
  <c r="H61"/>
  <c r="H60" s="1"/>
  <c r="H62" s="1"/>
  <c r="L61"/>
  <c r="L60" s="1"/>
  <c r="L62" s="1"/>
  <c r="P61"/>
  <c r="P60" s="1"/>
  <c r="P62" s="1"/>
  <c r="T61"/>
  <c r="T60" s="1"/>
  <c r="T62" s="1"/>
  <c r="X61"/>
  <c r="X60" s="1"/>
  <c r="X62" s="1"/>
  <c r="AB61"/>
  <c r="AB60" s="1"/>
  <c r="AB62" s="1"/>
  <c r="AF61"/>
  <c r="AF60" s="1"/>
  <c r="AF62" s="1"/>
  <c r="AJ61"/>
  <c r="AJ60" s="1"/>
  <c r="AJ62" s="1"/>
  <c r="AN61"/>
  <c r="AN60" s="1"/>
  <c r="AN62" s="1"/>
  <c r="AR61"/>
  <c r="AR60" s="1"/>
  <c r="AR62" s="1"/>
  <c r="AV61"/>
  <c r="AV60" s="1"/>
  <c r="AV62" s="1"/>
  <c r="AZ61"/>
  <c r="AZ60" s="1"/>
  <c r="AZ62" s="1"/>
  <c r="F61"/>
  <c r="J61"/>
  <c r="J60" s="1"/>
  <c r="J62" s="1"/>
  <c r="N61"/>
  <c r="N60" s="1"/>
  <c r="N62" s="1"/>
  <c r="R61"/>
  <c r="R60" s="1"/>
  <c r="R62" s="1"/>
  <c r="V61"/>
  <c r="V60" s="1"/>
  <c r="V62" s="1"/>
  <c r="Z61"/>
  <c r="Z60" s="1"/>
  <c r="Z62" s="1"/>
  <c r="AD61"/>
  <c r="AH61"/>
  <c r="AH60" s="1"/>
  <c r="AH62" s="1"/>
  <c r="AL61"/>
  <c r="AL60" s="1"/>
  <c r="AL62" s="1"/>
  <c r="AP61"/>
  <c r="AP60" s="1"/>
  <c r="AP62" s="1"/>
  <c r="AT61"/>
  <c r="AT60" s="1"/>
  <c r="AT62" s="1"/>
  <c r="AX61"/>
  <c r="AX60" s="1"/>
  <c r="AX62" s="1"/>
  <c r="F56"/>
  <c r="J56"/>
  <c r="J55" s="1"/>
  <c r="J57" s="1"/>
  <c r="P56"/>
  <c r="P55" s="1"/>
  <c r="P57" s="1"/>
  <c r="V56"/>
  <c r="V55" s="1"/>
  <c r="V57" s="1"/>
  <c r="AB56"/>
  <c r="AB55" s="1"/>
  <c r="AB57" s="1"/>
  <c r="AH56"/>
  <c r="AH55" s="1"/>
  <c r="AH57" s="1"/>
  <c r="AN56"/>
  <c r="AN55" s="1"/>
  <c r="AN57" s="1"/>
  <c r="AR56"/>
  <c r="AR55" s="1"/>
  <c r="AR57" s="1"/>
  <c r="AV56"/>
  <c r="AV55" s="1"/>
  <c r="AV57" s="1"/>
  <c r="AZ56"/>
  <c r="AZ55" s="1"/>
  <c r="AZ57" s="1"/>
  <c r="H56"/>
  <c r="H55" s="1"/>
  <c r="H57" s="1"/>
  <c r="L56"/>
  <c r="L55" s="1"/>
  <c r="L57" s="1"/>
  <c r="N56"/>
  <c r="N55" s="1"/>
  <c r="N57" s="1"/>
  <c r="R56"/>
  <c r="R55" s="1"/>
  <c r="R57" s="1"/>
  <c r="T56"/>
  <c r="T55" s="1"/>
  <c r="T57" s="1"/>
  <c r="X56"/>
  <c r="X55" s="1"/>
  <c r="X57" s="1"/>
  <c r="Z56"/>
  <c r="Z55" s="1"/>
  <c r="Z57" s="1"/>
  <c r="AD56"/>
  <c r="AF56"/>
  <c r="AF55" s="1"/>
  <c r="AF57" s="1"/>
  <c r="AJ56"/>
  <c r="AJ55" s="1"/>
  <c r="AJ57" s="1"/>
  <c r="AL56"/>
  <c r="AL55" s="1"/>
  <c r="AL57" s="1"/>
  <c r="AP56"/>
  <c r="AP55" s="1"/>
  <c r="AP57" s="1"/>
  <c r="AT56"/>
  <c r="AT55" s="1"/>
  <c r="AT57" s="1"/>
  <c r="AX56"/>
  <c r="AX55" s="1"/>
  <c r="AX57" s="1"/>
  <c r="F48"/>
  <c r="J48"/>
  <c r="J47" s="1"/>
  <c r="J49" s="1"/>
  <c r="N48"/>
  <c r="N47" s="1"/>
  <c r="N49" s="1"/>
  <c r="R48"/>
  <c r="R47" s="1"/>
  <c r="R49" s="1"/>
  <c r="V48"/>
  <c r="V47" s="1"/>
  <c r="V49" s="1"/>
  <c r="Z48"/>
  <c r="Z47" s="1"/>
  <c r="Z49" s="1"/>
  <c r="AD48"/>
  <c r="AH48"/>
  <c r="AH47" s="1"/>
  <c r="AH49" s="1"/>
  <c r="AL48"/>
  <c r="AL47" s="1"/>
  <c r="AL49" s="1"/>
  <c r="AP48"/>
  <c r="AP47" s="1"/>
  <c r="AP49" s="1"/>
  <c r="AT48"/>
  <c r="AT47" s="1"/>
  <c r="AT49" s="1"/>
  <c r="AX48"/>
  <c r="AX47" s="1"/>
  <c r="AX49" s="1"/>
  <c r="F52"/>
  <c r="J52"/>
  <c r="J770" s="1"/>
  <c r="J772" s="1"/>
  <c r="N52"/>
  <c r="N770" s="1"/>
  <c r="N772" s="1"/>
  <c r="R52"/>
  <c r="R770" s="1"/>
  <c r="R772" s="1"/>
  <c r="V52"/>
  <c r="X52"/>
  <c r="X770" s="1"/>
  <c r="X772" s="1"/>
  <c r="H48"/>
  <c r="H47" s="1"/>
  <c r="H49" s="1"/>
  <c r="L48"/>
  <c r="L47" s="1"/>
  <c r="L49" s="1"/>
  <c r="P48"/>
  <c r="P47" s="1"/>
  <c r="P49" s="1"/>
  <c r="T48"/>
  <c r="T47" s="1"/>
  <c r="T49" s="1"/>
  <c r="X48"/>
  <c r="X47" s="1"/>
  <c r="X49" s="1"/>
  <c r="AB48"/>
  <c r="AB47" s="1"/>
  <c r="AB49" s="1"/>
  <c r="AF48"/>
  <c r="AF47" s="1"/>
  <c r="AF49" s="1"/>
  <c r="AJ48"/>
  <c r="AJ47" s="1"/>
  <c r="AJ49" s="1"/>
  <c r="AN48"/>
  <c r="AN47" s="1"/>
  <c r="AN49" s="1"/>
  <c r="AR48"/>
  <c r="AR47" s="1"/>
  <c r="AR49" s="1"/>
  <c r="AV48"/>
  <c r="AV47" s="1"/>
  <c r="AV49" s="1"/>
  <c r="AZ48"/>
  <c r="AZ47" s="1"/>
  <c r="AZ49" s="1"/>
  <c r="H52"/>
  <c r="H770" s="1"/>
  <c r="H772" s="1"/>
  <c r="L52"/>
  <c r="L770" s="1"/>
  <c r="L772" s="1"/>
  <c r="P52"/>
  <c r="P770" s="1"/>
  <c r="P772" s="1"/>
  <c r="T52"/>
  <c r="T770" s="1"/>
  <c r="T772" s="1"/>
  <c r="Z52"/>
  <c r="AB52"/>
  <c r="AD52"/>
  <c r="AF52"/>
  <c r="AH52"/>
  <c r="AJ52"/>
  <c r="AL52"/>
  <c r="AN52"/>
  <c r="AP52"/>
  <c r="AR52"/>
  <c r="AT52"/>
  <c r="AV52"/>
  <c r="AX52"/>
  <c r="AZ52"/>
  <c r="H44"/>
  <c r="H43" s="1"/>
  <c r="H45" s="1"/>
  <c r="L44"/>
  <c r="L43" s="1"/>
  <c r="L45" s="1"/>
  <c r="P44"/>
  <c r="P43" s="1"/>
  <c r="P45" s="1"/>
  <c r="T44"/>
  <c r="T43" s="1"/>
  <c r="T45" s="1"/>
  <c r="X44"/>
  <c r="X43" s="1"/>
  <c r="X45" s="1"/>
  <c r="AB44"/>
  <c r="AB43" s="1"/>
  <c r="AB45" s="1"/>
  <c r="AF44"/>
  <c r="AF43" s="1"/>
  <c r="AF45" s="1"/>
  <c r="AJ44"/>
  <c r="AJ43" s="1"/>
  <c r="AJ45" s="1"/>
  <c r="AN44"/>
  <c r="AN43" s="1"/>
  <c r="AN45" s="1"/>
  <c r="AR44"/>
  <c r="AR43" s="1"/>
  <c r="AR45" s="1"/>
  <c r="AV44"/>
  <c r="AV43" s="1"/>
  <c r="AV45" s="1"/>
  <c r="AZ44"/>
  <c r="AZ43" s="1"/>
  <c r="AZ45" s="1"/>
  <c r="F44"/>
  <c r="J44"/>
  <c r="J43" s="1"/>
  <c r="J45" s="1"/>
  <c r="N44"/>
  <c r="N43" s="1"/>
  <c r="N45" s="1"/>
  <c r="R44"/>
  <c r="R43" s="1"/>
  <c r="R45" s="1"/>
  <c r="V44"/>
  <c r="V43" s="1"/>
  <c r="V45" s="1"/>
  <c r="Z44"/>
  <c r="Z43" s="1"/>
  <c r="Z45" s="1"/>
  <c r="AD44"/>
  <c r="AH44"/>
  <c r="AH43" s="1"/>
  <c r="AH45" s="1"/>
  <c r="AL44"/>
  <c r="AL43" s="1"/>
  <c r="AL45" s="1"/>
  <c r="AP44"/>
  <c r="AP43" s="1"/>
  <c r="AP45" s="1"/>
  <c r="AT44"/>
  <c r="AT43" s="1"/>
  <c r="AT45" s="1"/>
  <c r="AX44"/>
  <c r="AX43" s="1"/>
  <c r="AX45" s="1"/>
  <c r="F40"/>
  <c r="H40"/>
  <c r="J40"/>
  <c r="J39" s="1"/>
  <c r="L40"/>
  <c r="L39" s="1"/>
  <c r="N40"/>
  <c r="N39" s="1"/>
  <c r="P40"/>
  <c r="P39" s="1"/>
  <c r="R40"/>
  <c r="R39" s="1"/>
  <c r="T40"/>
  <c r="T39" s="1"/>
  <c r="V40"/>
  <c r="V39" s="1"/>
  <c r="X40"/>
  <c r="X39" s="1"/>
  <c r="Z40"/>
  <c r="Z39" s="1"/>
  <c r="AB40"/>
  <c r="AB39" s="1"/>
  <c r="AD40"/>
  <c r="AF40"/>
  <c r="AF39" s="1"/>
  <c r="AH40"/>
  <c r="AH39" s="1"/>
  <c r="AX40"/>
  <c r="AX39" s="1"/>
  <c r="AZ40"/>
  <c r="AZ39" s="1"/>
  <c r="H39"/>
  <c r="AJ40"/>
  <c r="AJ39" s="1"/>
  <c r="AL40"/>
  <c r="AL39" s="1"/>
  <c r="AN40"/>
  <c r="AN39" s="1"/>
  <c r="AP40"/>
  <c r="AP39" s="1"/>
  <c r="AR40"/>
  <c r="AR39" s="1"/>
  <c r="AT40"/>
  <c r="AT39" s="1"/>
  <c r="AV40"/>
  <c r="AV39" s="1"/>
  <c r="F36"/>
  <c r="H36"/>
  <c r="H35" s="1"/>
  <c r="J36"/>
  <c r="J35" s="1"/>
  <c r="L36"/>
  <c r="L35" s="1"/>
  <c r="N36"/>
  <c r="N35" s="1"/>
  <c r="P36"/>
  <c r="P35" s="1"/>
  <c r="R36"/>
  <c r="R35" s="1"/>
  <c r="T36"/>
  <c r="T35" s="1"/>
  <c r="X36"/>
  <c r="X35" s="1"/>
  <c r="Z36"/>
  <c r="Z35" s="1"/>
  <c r="AB36"/>
  <c r="AB35" s="1"/>
  <c r="AD36"/>
  <c r="AF36"/>
  <c r="AF35" s="1"/>
  <c r="AH36"/>
  <c r="AH35" s="1"/>
  <c r="AJ36"/>
  <c r="AJ35" s="1"/>
  <c r="AL36"/>
  <c r="AL35" s="1"/>
  <c r="AR36"/>
  <c r="AR35" s="1"/>
  <c r="AT36"/>
  <c r="AT35" s="1"/>
  <c r="AV36"/>
  <c r="AV35" s="1"/>
  <c r="AX36"/>
  <c r="AX35" s="1"/>
  <c r="AZ36"/>
  <c r="AZ35" s="1"/>
  <c r="V36"/>
  <c r="V35" s="1"/>
  <c r="AN36"/>
  <c r="AN35" s="1"/>
  <c r="AP36"/>
  <c r="AP35" s="1"/>
  <c r="H25"/>
  <c r="H27" s="1"/>
  <c r="L25"/>
  <c r="L27" s="1"/>
  <c r="P25"/>
  <c r="P27" s="1"/>
  <c r="T25"/>
  <c r="T27" s="1"/>
  <c r="X25"/>
  <c r="X27" s="1"/>
  <c r="AB25"/>
  <c r="AB27" s="1"/>
  <c r="AF25"/>
  <c r="AF27" s="1"/>
  <c r="AJ25"/>
  <c r="AJ27" s="1"/>
  <c r="AN25"/>
  <c r="AN27" s="1"/>
  <c r="AR25"/>
  <c r="AR27" s="1"/>
  <c r="AV25"/>
  <c r="AV27" s="1"/>
  <c r="AZ25"/>
  <c r="AZ27" s="1"/>
  <c r="H31"/>
  <c r="H30" s="1"/>
  <c r="H32" s="1"/>
  <c r="L31"/>
  <c r="L30" s="1"/>
  <c r="L32" s="1"/>
  <c r="P31"/>
  <c r="P30" s="1"/>
  <c r="P32" s="1"/>
  <c r="T31"/>
  <c r="T30" s="1"/>
  <c r="T32" s="1"/>
  <c r="X31"/>
  <c r="X30" s="1"/>
  <c r="X32" s="1"/>
  <c r="AB31"/>
  <c r="AB30" s="1"/>
  <c r="AB32" s="1"/>
  <c r="AF31"/>
  <c r="AF30" s="1"/>
  <c r="AF32" s="1"/>
  <c r="AJ31"/>
  <c r="AJ30" s="1"/>
  <c r="AJ32" s="1"/>
  <c r="AN31"/>
  <c r="AN30" s="1"/>
  <c r="AN32" s="1"/>
  <c r="AR31"/>
  <c r="AR30" s="1"/>
  <c r="AR32" s="1"/>
  <c r="AV31"/>
  <c r="AV30" s="1"/>
  <c r="AV32" s="1"/>
  <c r="AZ31"/>
  <c r="AZ30" s="1"/>
  <c r="AZ32" s="1"/>
  <c r="J25"/>
  <c r="J27" s="1"/>
  <c r="N25"/>
  <c r="N27" s="1"/>
  <c r="R25"/>
  <c r="R27" s="1"/>
  <c r="V25"/>
  <c r="V27" s="1"/>
  <c r="Z25"/>
  <c r="Z27" s="1"/>
  <c r="AD25"/>
  <c r="AH25"/>
  <c r="AH27" s="1"/>
  <c r="AL25"/>
  <c r="AL27" s="1"/>
  <c r="AP25"/>
  <c r="AP27" s="1"/>
  <c r="AT25"/>
  <c r="AT27" s="1"/>
  <c r="AX25"/>
  <c r="AX27" s="1"/>
  <c r="F31"/>
  <c r="J31"/>
  <c r="J30" s="1"/>
  <c r="J32" s="1"/>
  <c r="N31"/>
  <c r="N30" s="1"/>
  <c r="N32" s="1"/>
  <c r="R31"/>
  <c r="R30" s="1"/>
  <c r="R32" s="1"/>
  <c r="V31"/>
  <c r="V30" s="1"/>
  <c r="V32" s="1"/>
  <c r="Z31"/>
  <c r="Z30" s="1"/>
  <c r="Z32" s="1"/>
  <c r="AD31"/>
  <c r="AH31"/>
  <c r="AH30" s="1"/>
  <c r="AH32" s="1"/>
  <c r="AL31"/>
  <c r="AL30" s="1"/>
  <c r="AL32" s="1"/>
  <c r="AP31"/>
  <c r="AP30" s="1"/>
  <c r="AP32" s="1"/>
  <c r="AT31"/>
  <c r="AT30" s="1"/>
  <c r="AT32" s="1"/>
  <c r="AX31"/>
  <c r="AX30" s="1"/>
  <c r="AX32" s="1"/>
  <c r="H21"/>
  <c r="H20" s="1"/>
  <c r="H22" s="1"/>
  <c r="L21"/>
  <c r="L20" s="1"/>
  <c r="L22" s="1"/>
  <c r="P21"/>
  <c r="P20" s="1"/>
  <c r="P22" s="1"/>
  <c r="T21"/>
  <c r="T20" s="1"/>
  <c r="T22" s="1"/>
  <c r="X21"/>
  <c r="X20" s="1"/>
  <c r="X22" s="1"/>
  <c r="AB21"/>
  <c r="AB20" s="1"/>
  <c r="AB22" s="1"/>
  <c r="AF21"/>
  <c r="AF20" s="1"/>
  <c r="AF22" s="1"/>
  <c r="AJ21"/>
  <c r="AJ20" s="1"/>
  <c r="AJ22" s="1"/>
  <c r="AN21"/>
  <c r="AN20" s="1"/>
  <c r="AN22" s="1"/>
  <c r="AR21"/>
  <c r="AR20" s="1"/>
  <c r="AR22" s="1"/>
  <c r="AV21"/>
  <c r="AV20" s="1"/>
  <c r="AV22" s="1"/>
  <c r="AZ21"/>
  <c r="AZ20" s="1"/>
  <c r="AZ22" s="1"/>
  <c r="F21"/>
  <c r="J21"/>
  <c r="J20" s="1"/>
  <c r="J22" s="1"/>
  <c r="N21"/>
  <c r="N20" s="1"/>
  <c r="N22" s="1"/>
  <c r="R21"/>
  <c r="R20" s="1"/>
  <c r="R22" s="1"/>
  <c r="V21"/>
  <c r="V20" s="1"/>
  <c r="V22" s="1"/>
  <c r="Z21"/>
  <c r="Z20" s="1"/>
  <c r="Z22" s="1"/>
  <c r="AD21"/>
  <c r="AH21"/>
  <c r="AH20" s="1"/>
  <c r="AH22" s="1"/>
  <c r="AL21"/>
  <c r="AL20" s="1"/>
  <c r="AL22" s="1"/>
  <c r="AP21"/>
  <c r="AP20" s="1"/>
  <c r="AP22" s="1"/>
  <c r="AT21"/>
  <c r="AT20" s="1"/>
  <c r="AT22" s="1"/>
  <c r="AX21"/>
  <c r="AX20" s="1"/>
  <c r="AX22" s="1"/>
  <c r="F17"/>
  <c r="J17"/>
  <c r="J16" s="1"/>
  <c r="J18" s="1"/>
  <c r="N17"/>
  <c r="N16" s="1"/>
  <c r="N18" s="1"/>
  <c r="R17"/>
  <c r="R16" s="1"/>
  <c r="R18" s="1"/>
  <c r="V17"/>
  <c r="V16" s="1"/>
  <c r="V18" s="1"/>
  <c r="Z17"/>
  <c r="Z16" s="1"/>
  <c r="Z18" s="1"/>
  <c r="AJ17"/>
  <c r="AN17"/>
  <c r="AN16" s="1"/>
  <c r="AN18" s="1"/>
  <c r="AR17"/>
  <c r="AR16" s="1"/>
  <c r="AR18" s="1"/>
  <c r="AV17"/>
  <c r="AV16" s="1"/>
  <c r="AV18" s="1"/>
  <c r="AZ17"/>
  <c r="AZ16" s="1"/>
  <c r="AZ18" s="1"/>
  <c r="H17"/>
  <c r="H16" s="1"/>
  <c r="H18" s="1"/>
  <c r="L17"/>
  <c r="L16" s="1"/>
  <c r="L18" s="1"/>
  <c r="P17"/>
  <c r="P16" s="1"/>
  <c r="P18" s="1"/>
  <c r="T17"/>
  <c r="T16" s="1"/>
  <c r="T18" s="1"/>
  <c r="X17"/>
  <c r="X16" s="1"/>
  <c r="X18" s="1"/>
  <c r="AB17"/>
  <c r="AB16" s="1"/>
  <c r="AB18" s="1"/>
  <c r="AL17"/>
  <c r="AL16" s="1"/>
  <c r="AL18" s="1"/>
  <c r="AP17"/>
  <c r="AP16" s="1"/>
  <c r="AP18" s="1"/>
  <c r="AT17"/>
  <c r="AT16" s="1"/>
  <c r="AT18" s="1"/>
  <c r="AX17"/>
  <c r="AX16" s="1"/>
  <c r="AX18" s="1"/>
  <c r="L8"/>
  <c r="L10" s="1"/>
  <c r="P8"/>
  <c r="P10" s="1"/>
  <c r="T8"/>
  <c r="T10" s="1"/>
  <c r="V8"/>
  <c r="V10" s="1"/>
  <c r="Z8"/>
  <c r="Z10" s="1"/>
  <c r="AD8"/>
  <c r="AH8"/>
  <c r="AL8"/>
  <c r="AP8"/>
  <c r="AT8"/>
  <c r="AX8"/>
  <c r="H13"/>
  <c r="H12" s="1"/>
  <c r="H14" s="1"/>
  <c r="L13"/>
  <c r="L12" s="1"/>
  <c r="L14" s="1"/>
  <c r="P13"/>
  <c r="P12" s="1"/>
  <c r="P14" s="1"/>
  <c r="T13"/>
  <c r="T12" s="1"/>
  <c r="T14" s="1"/>
  <c r="X13"/>
  <c r="X12" s="1"/>
  <c r="X14" s="1"/>
  <c r="AB13"/>
  <c r="AB12" s="1"/>
  <c r="AB14" s="1"/>
  <c r="AF13"/>
  <c r="AF12" s="1"/>
  <c r="AF14" s="1"/>
  <c r="AJ13"/>
  <c r="AJ12" s="1"/>
  <c r="AJ14" s="1"/>
  <c r="AN13"/>
  <c r="AN12" s="1"/>
  <c r="AN14" s="1"/>
  <c r="AR13"/>
  <c r="AR12" s="1"/>
  <c r="AR14" s="1"/>
  <c r="AV13"/>
  <c r="AV12" s="1"/>
  <c r="AV14" s="1"/>
  <c r="AZ13"/>
  <c r="AZ12" s="1"/>
  <c r="AZ14" s="1"/>
  <c r="J8"/>
  <c r="J10" s="1"/>
  <c r="N8"/>
  <c r="N10" s="1"/>
  <c r="R8"/>
  <c r="R10" s="1"/>
  <c r="X8"/>
  <c r="X10" s="1"/>
  <c r="AB8"/>
  <c r="AB10" s="1"/>
  <c r="AF8"/>
  <c r="AJ8"/>
  <c r="AN8"/>
  <c r="AR8"/>
  <c r="AV8"/>
  <c r="AZ8"/>
  <c r="F13"/>
  <c r="J13"/>
  <c r="J12" s="1"/>
  <c r="J14" s="1"/>
  <c r="N13"/>
  <c r="N12" s="1"/>
  <c r="N14" s="1"/>
  <c r="R13"/>
  <c r="R12" s="1"/>
  <c r="R14" s="1"/>
  <c r="V13"/>
  <c r="V12" s="1"/>
  <c r="V14" s="1"/>
  <c r="Z13"/>
  <c r="Z12" s="1"/>
  <c r="Z14" s="1"/>
  <c r="AD13"/>
  <c r="AH13"/>
  <c r="AH12" s="1"/>
  <c r="AH14" s="1"/>
  <c r="AL13"/>
  <c r="AL12" s="1"/>
  <c r="AL14" s="1"/>
  <c r="AP13"/>
  <c r="AP12" s="1"/>
  <c r="AP14" s="1"/>
  <c r="AT13"/>
  <c r="AT12" s="1"/>
  <c r="AT14" s="1"/>
  <c r="AX13"/>
  <c r="AX12" s="1"/>
  <c r="AX14" s="1"/>
  <c r="H5"/>
  <c r="L5"/>
  <c r="P5"/>
  <c r="T5"/>
  <c r="X5"/>
  <c r="AB5"/>
  <c r="F9"/>
  <c r="F4"/>
  <c r="J5"/>
  <c r="N5"/>
  <c r="R5"/>
  <c r="V5"/>
  <c r="Z5"/>
  <c r="AD5"/>
  <c r="BB5" s="1"/>
  <c r="H8"/>
  <c r="H10" s="1"/>
  <c r="F756"/>
  <c r="F96" s="1"/>
  <c r="BC96" s="1"/>
  <c r="AV77"/>
  <c r="AX77"/>
  <c r="BB753" l="1"/>
  <c r="BC753"/>
  <c r="BC777"/>
  <c r="BB777"/>
  <c r="BB752"/>
  <c r="BC752"/>
  <c r="BC5"/>
  <c r="F8"/>
  <c r="BC9"/>
  <c r="F12"/>
  <c r="BC13"/>
  <c r="AD10"/>
  <c r="BB8"/>
  <c r="AJ16"/>
  <c r="BB17"/>
  <c r="F16"/>
  <c r="BC17"/>
  <c r="AD20"/>
  <c r="BB21"/>
  <c r="F20"/>
  <c r="BC21"/>
  <c r="AD30"/>
  <c r="BB31"/>
  <c r="F30"/>
  <c r="BC31"/>
  <c r="AD27"/>
  <c r="BB27" s="1"/>
  <c r="BB25"/>
  <c r="AD35"/>
  <c r="BB35" s="1"/>
  <c r="BB36"/>
  <c r="AD39"/>
  <c r="BB39" s="1"/>
  <c r="BB40"/>
  <c r="AD43"/>
  <c r="BB44"/>
  <c r="F43"/>
  <c r="BC44"/>
  <c r="F770"/>
  <c r="F772" s="1"/>
  <c r="BC52"/>
  <c r="AD47"/>
  <c r="BB48"/>
  <c r="AD60"/>
  <c r="BB61"/>
  <c r="F60"/>
  <c r="BC61"/>
  <c r="AD65"/>
  <c r="BB66"/>
  <c r="F70"/>
  <c r="BC71"/>
  <c r="AD75"/>
  <c r="BB76"/>
  <c r="BC40"/>
  <c r="BB52"/>
  <c r="BC48"/>
  <c r="BC56"/>
  <c r="BC89"/>
  <c r="AD12"/>
  <c r="BB13"/>
  <c r="F35"/>
  <c r="BC35" s="1"/>
  <c r="BC36"/>
  <c r="AD55"/>
  <c r="BB56"/>
  <c r="F65"/>
  <c r="BC66"/>
  <c r="AD70"/>
  <c r="BB71"/>
  <c r="F75"/>
  <c r="BC76"/>
  <c r="AD85"/>
  <c r="BB85" s="1"/>
  <c r="BB86"/>
  <c r="F85"/>
  <c r="BC85" s="1"/>
  <c r="BC86"/>
  <c r="AD96"/>
  <c r="BB96" s="1"/>
  <c r="BB97"/>
  <c r="F80"/>
  <c r="BC81"/>
  <c r="BC93"/>
  <c r="BC97"/>
  <c r="R4"/>
  <c r="R763"/>
  <c r="R775" s="1"/>
  <c r="X4"/>
  <c r="X763"/>
  <c r="X775" s="1"/>
  <c r="P4"/>
  <c r="P763"/>
  <c r="P775" s="1"/>
  <c r="H4"/>
  <c r="H763"/>
  <c r="H775" s="1"/>
  <c r="AV10"/>
  <c r="AV764" s="1"/>
  <c r="AV776" s="1"/>
  <c r="AN10"/>
  <c r="AN764" s="1"/>
  <c r="AN776" s="1"/>
  <c r="AF10"/>
  <c r="AF764" s="1"/>
  <c r="AF776" s="1"/>
  <c r="AX10"/>
  <c r="AX764" s="1"/>
  <c r="AX776" s="1"/>
  <c r="AP10"/>
  <c r="AP764" s="1"/>
  <c r="AP776" s="1"/>
  <c r="AH10"/>
  <c r="AH764" s="1"/>
  <c r="AH776" s="1"/>
  <c r="AZ51"/>
  <c r="AZ769" s="1"/>
  <c r="AZ770"/>
  <c r="AV51"/>
  <c r="AV769" s="1"/>
  <c r="AV770"/>
  <c r="AR51"/>
  <c r="AR769" s="1"/>
  <c r="AR770"/>
  <c r="AN51"/>
  <c r="AN769" s="1"/>
  <c r="AN770"/>
  <c r="AJ51"/>
  <c r="AJ769" s="1"/>
  <c r="AJ770"/>
  <c r="AF51"/>
  <c r="AF769" s="1"/>
  <c r="AF770"/>
  <c r="AB51"/>
  <c r="AB769" s="1"/>
  <c r="AB770"/>
  <c r="AZ763"/>
  <c r="AZ775" s="1"/>
  <c r="AR763"/>
  <c r="AR775" s="1"/>
  <c r="AJ763"/>
  <c r="AX763"/>
  <c r="AP763"/>
  <c r="AH763"/>
  <c r="Z4"/>
  <c r="Z763"/>
  <c r="J4"/>
  <c r="J763"/>
  <c r="J775" s="1"/>
  <c r="AD4"/>
  <c r="BB4" s="1"/>
  <c r="AD763"/>
  <c r="V4"/>
  <c r="V763"/>
  <c r="N4"/>
  <c r="N763"/>
  <c r="N775" s="1"/>
  <c r="AB4"/>
  <c r="AB763"/>
  <c r="AB775" s="1"/>
  <c r="T4"/>
  <c r="T763"/>
  <c r="T775" s="1"/>
  <c r="L4"/>
  <c r="L763"/>
  <c r="L775" s="1"/>
  <c r="AZ10"/>
  <c r="AZ764" s="1"/>
  <c r="AZ776" s="1"/>
  <c r="AZ762"/>
  <c r="AR10"/>
  <c r="AR764" s="1"/>
  <c r="AR776" s="1"/>
  <c r="AR762"/>
  <c r="AJ10"/>
  <c r="AJ762"/>
  <c r="AT10"/>
  <c r="AT764" s="1"/>
  <c r="AT776" s="1"/>
  <c r="AT762"/>
  <c r="AL10"/>
  <c r="AL764" s="1"/>
  <c r="AL776" s="1"/>
  <c r="AL762"/>
  <c r="AX51"/>
  <c r="AX769" s="1"/>
  <c r="AX770"/>
  <c r="AT51"/>
  <c r="AT769" s="1"/>
  <c r="AT770"/>
  <c r="AP51"/>
  <c r="AP769" s="1"/>
  <c r="AP770"/>
  <c r="AL51"/>
  <c r="AL769" s="1"/>
  <c r="AL770"/>
  <c r="AH51"/>
  <c r="AH769" s="1"/>
  <c r="AH770"/>
  <c r="AD51"/>
  <c r="AD770"/>
  <c r="BB770" s="1"/>
  <c r="Z51"/>
  <c r="Z769" s="1"/>
  <c r="Z770"/>
  <c r="V51"/>
  <c r="V770"/>
  <c r="AV763"/>
  <c r="AV775" s="1"/>
  <c r="AN763"/>
  <c r="AN775" s="1"/>
  <c r="AF763"/>
  <c r="AF775" s="1"/>
  <c r="AT763"/>
  <c r="AT775" s="1"/>
  <c r="AL763"/>
  <c r="F763"/>
  <c r="F6"/>
  <c r="F92"/>
  <c r="F55"/>
  <c r="F88"/>
  <c r="BC88" s="1"/>
  <c r="N75"/>
  <c r="N77" s="1"/>
  <c r="F47"/>
  <c r="F25"/>
  <c r="F39"/>
  <c r="BC39" s="1"/>
  <c r="AV743"/>
  <c r="AV751" s="1"/>
  <c r="AN743"/>
  <c r="AN751" s="1"/>
  <c r="AZ743"/>
  <c r="AZ751" s="1"/>
  <c r="AX743"/>
  <c r="AX751" s="1"/>
  <c r="AT743"/>
  <c r="AT751" s="1"/>
  <c r="AL743"/>
  <c r="AL751" s="1"/>
  <c r="AR743"/>
  <c r="AR751" s="1"/>
  <c r="AH743"/>
  <c r="AH751" s="1"/>
  <c r="AF743"/>
  <c r="AF751" s="1"/>
  <c r="AP743"/>
  <c r="AP751" s="1"/>
  <c r="BD80"/>
  <c r="Z772" l="1"/>
  <c r="AH772"/>
  <c r="AL772"/>
  <c r="AP772"/>
  <c r="AT772"/>
  <c r="AX772"/>
  <c r="AB772"/>
  <c r="AF772"/>
  <c r="AJ772"/>
  <c r="AN772"/>
  <c r="AR772"/>
  <c r="AV772"/>
  <c r="AZ772"/>
  <c r="AJ775"/>
  <c r="BC4"/>
  <c r="F775"/>
  <c r="BC763"/>
  <c r="BC770"/>
  <c r="BB763"/>
  <c r="F27"/>
  <c r="BC27" s="1"/>
  <c r="BC25"/>
  <c r="F57"/>
  <c r="BC57" s="1"/>
  <c r="BC55"/>
  <c r="V769"/>
  <c r="V772" s="1"/>
  <c r="BC51"/>
  <c r="AD769"/>
  <c r="AD772" s="1"/>
  <c r="BB51"/>
  <c r="F82"/>
  <c r="BC82" s="1"/>
  <c r="BC80"/>
  <c r="F77"/>
  <c r="BC77" s="1"/>
  <c r="BC75"/>
  <c r="AD72"/>
  <c r="BB72" s="1"/>
  <c r="BB70"/>
  <c r="F67"/>
  <c r="BC67" s="1"/>
  <c r="BC65"/>
  <c r="AD57"/>
  <c r="BB57" s="1"/>
  <c r="BB55"/>
  <c r="AD14"/>
  <c r="BB14" s="1"/>
  <c r="BB12"/>
  <c r="AD77"/>
  <c r="BB77" s="1"/>
  <c r="BB75"/>
  <c r="F72"/>
  <c r="BC72" s="1"/>
  <c r="BC70"/>
  <c r="AD67"/>
  <c r="BB67" s="1"/>
  <c r="BB65"/>
  <c r="F62"/>
  <c r="BC62" s="1"/>
  <c r="BC60"/>
  <c r="AD62"/>
  <c r="BB62" s="1"/>
  <c r="BB60"/>
  <c r="AD49"/>
  <c r="BB49" s="1"/>
  <c r="BB47"/>
  <c r="F45"/>
  <c r="BC45" s="1"/>
  <c r="BC43"/>
  <c r="AD45"/>
  <c r="BB45" s="1"/>
  <c r="BB43"/>
  <c r="F32"/>
  <c r="BC32" s="1"/>
  <c r="BC30"/>
  <c r="AD32"/>
  <c r="BB32" s="1"/>
  <c r="BB30"/>
  <c r="F22"/>
  <c r="BC22" s="1"/>
  <c r="BC20"/>
  <c r="AD22"/>
  <c r="BB22" s="1"/>
  <c r="BB20"/>
  <c r="F18"/>
  <c r="BC18" s="1"/>
  <c r="BC16"/>
  <c r="AJ18"/>
  <c r="BB16"/>
  <c r="F14"/>
  <c r="BC14" s="1"/>
  <c r="BC12"/>
  <c r="F10"/>
  <c r="BC10" s="1"/>
  <c r="BC8"/>
  <c r="BB10"/>
  <c r="F49"/>
  <c r="BC49" s="1"/>
  <c r="BC47"/>
  <c r="F94"/>
  <c r="BC94" s="1"/>
  <c r="BC92"/>
  <c r="L6"/>
  <c r="L762"/>
  <c r="T6"/>
  <c r="T762"/>
  <c r="AB6"/>
  <c r="AB762"/>
  <c r="N6"/>
  <c r="N764" s="1"/>
  <c r="N776" s="1"/>
  <c r="N762"/>
  <c r="V6"/>
  <c r="V762"/>
  <c r="AD6"/>
  <c r="BB6" s="1"/>
  <c r="AD762"/>
  <c r="J6"/>
  <c r="J762"/>
  <c r="Z6"/>
  <c r="Z762"/>
  <c r="H6"/>
  <c r="H762"/>
  <c r="P6"/>
  <c r="P762"/>
  <c r="X6"/>
  <c r="X762"/>
  <c r="R6"/>
  <c r="R762"/>
  <c r="N743"/>
  <c r="N751" s="1"/>
  <c r="AL775"/>
  <c r="AP775"/>
  <c r="AL766"/>
  <c r="AL767" s="1"/>
  <c r="AL774"/>
  <c r="AT766"/>
  <c r="AT767" s="1"/>
  <c r="AT774"/>
  <c r="AT778" s="1"/>
  <c r="AJ774"/>
  <c r="AR766"/>
  <c r="AR767" s="1"/>
  <c r="AR774"/>
  <c r="AR778" s="1"/>
  <c r="AZ766"/>
  <c r="AZ767" s="1"/>
  <c r="AZ774"/>
  <c r="AZ778" s="1"/>
  <c r="V775"/>
  <c r="AD775"/>
  <c r="Z775"/>
  <c r="AH775"/>
  <c r="AX775"/>
  <c r="AH762"/>
  <c r="AP762"/>
  <c r="AX762"/>
  <c r="AF762"/>
  <c r="AN762"/>
  <c r="AV762"/>
  <c r="F762"/>
  <c r="F764"/>
  <c r="BD92"/>
  <c r="F743"/>
  <c r="AL778" l="1"/>
  <c r="F774"/>
  <c r="BC762"/>
  <c r="BB769"/>
  <c r="BB772" s="1"/>
  <c r="BC769"/>
  <c r="BC772" s="1"/>
  <c r="BB775"/>
  <c r="BB762"/>
  <c r="F751"/>
  <c r="F776"/>
  <c r="BC6"/>
  <c r="BC775"/>
  <c r="BB18"/>
  <c r="AJ743"/>
  <c r="AJ751" s="1"/>
  <c r="AJ764"/>
  <c r="AP766"/>
  <c r="AP767" s="1"/>
  <c r="AP774"/>
  <c r="AP778" s="1"/>
  <c r="AN766"/>
  <c r="AN767" s="1"/>
  <c r="AN774"/>
  <c r="AN778" s="1"/>
  <c r="AX766"/>
  <c r="AX767" s="1"/>
  <c r="AX774"/>
  <c r="AX778" s="1"/>
  <c r="AH766"/>
  <c r="AH767" s="1"/>
  <c r="AH774"/>
  <c r="AH778" s="1"/>
  <c r="R764"/>
  <c r="R776" s="1"/>
  <c r="R743"/>
  <c r="R751" s="1"/>
  <c r="X764"/>
  <c r="X776" s="1"/>
  <c r="X743"/>
  <c r="X751" s="1"/>
  <c r="P764"/>
  <c r="P776" s="1"/>
  <c r="P743"/>
  <c r="P751" s="1"/>
  <c r="H764"/>
  <c r="H776" s="1"/>
  <c r="H743"/>
  <c r="H751" s="1"/>
  <c r="Z764"/>
  <c r="Z776" s="1"/>
  <c r="Z743"/>
  <c r="Z751" s="1"/>
  <c r="J764"/>
  <c r="J776" s="1"/>
  <c r="J743"/>
  <c r="J751" s="1"/>
  <c r="AD764"/>
  <c r="AD743"/>
  <c r="V764"/>
  <c r="V776" s="1"/>
  <c r="V743"/>
  <c r="V751" s="1"/>
  <c r="AB764"/>
  <c r="AB776" s="1"/>
  <c r="AB743"/>
  <c r="AB751" s="1"/>
  <c r="T764"/>
  <c r="T776" s="1"/>
  <c r="T743"/>
  <c r="T751" s="1"/>
  <c r="L764"/>
  <c r="L776" s="1"/>
  <c r="L743"/>
  <c r="L751" s="1"/>
  <c r="AV766"/>
  <c r="AV767" s="1"/>
  <c r="AV774"/>
  <c r="AV778" s="1"/>
  <c r="AF766"/>
  <c r="AF767" s="1"/>
  <c r="AF774"/>
  <c r="AF778" s="1"/>
  <c r="R766"/>
  <c r="R767" s="1"/>
  <c r="R774"/>
  <c r="R778" s="1"/>
  <c r="X766"/>
  <c r="X774"/>
  <c r="X778" s="1"/>
  <c r="P766"/>
  <c r="P774"/>
  <c r="P778" s="1"/>
  <c r="H766"/>
  <c r="H774"/>
  <c r="H778" s="1"/>
  <c r="Z766"/>
  <c r="Z774"/>
  <c r="Z778" s="1"/>
  <c r="J766"/>
  <c r="J774"/>
  <c r="J778" s="1"/>
  <c r="AD766"/>
  <c r="AD774"/>
  <c r="V766"/>
  <c r="V774"/>
  <c r="V778" s="1"/>
  <c r="N766"/>
  <c r="N767" s="1"/>
  <c r="N774"/>
  <c r="N778" s="1"/>
  <c r="AB766"/>
  <c r="AB774"/>
  <c r="AB778" s="1"/>
  <c r="T766"/>
  <c r="T774"/>
  <c r="T778" s="1"/>
  <c r="L766"/>
  <c r="L774"/>
  <c r="L778" s="1"/>
  <c r="F766"/>
  <c r="F767" s="1"/>
  <c r="F778" l="1"/>
  <c r="BB774"/>
  <c r="AD751"/>
  <c r="BB751" s="1"/>
  <c r="BB743"/>
  <c r="BC776"/>
  <c r="BC751"/>
  <c r="BC774"/>
  <c r="BC778" s="1"/>
  <c r="AD776"/>
  <c r="AD778" s="1"/>
  <c r="BB764"/>
  <c r="BB766" s="1"/>
  <c r="BC764"/>
  <c r="BC766" s="1"/>
  <c r="BC743"/>
  <c r="AJ776"/>
  <c r="AJ778" s="1"/>
  <c r="AJ766"/>
  <c r="AJ767" s="1"/>
  <c r="L767"/>
  <c r="T767"/>
  <c r="AB767"/>
  <c r="V767"/>
  <c r="AD767"/>
  <c r="J767"/>
  <c r="Z767"/>
  <c r="H767"/>
  <c r="P767"/>
  <c r="X767"/>
  <c r="BB776" l="1"/>
  <c r="BB778" s="1"/>
</calcChain>
</file>

<file path=xl/sharedStrings.xml><?xml version="1.0" encoding="utf-8"?>
<sst xmlns="http://schemas.openxmlformats.org/spreadsheetml/2006/main" count="3008" uniqueCount="248">
  <si>
    <t>GROUP</t>
  </si>
  <si>
    <t>CUST</t>
  </si>
  <si>
    <t>NAME</t>
  </si>
  <si>
    <t>RATE</t>
  </si>
  <si>
    <t>JUL 2010 $</t>
  </si>
  <si>
    <t>JUL 2010 A</t>
  </si>
  <si>
    <t>AUG 2010 $</t>
  </si>
  <si>
    <t>AUG 2010 A</t>
  </si>
  <si>
    <t>SEP 2010 $</t>
  </si>
  <si>
    <t>SEP 2010 A</t>
  </si>
  <si>
    <t>OCT 2010 $</t>
  </si>
  <si>
    <t>OCT 2010 A</t>
  </si>
  <si>
    <t>NOV 2010 $</t>
  </si>
  <si>
    <t>NOV 2010 A</t>
  </si>
  <si>
    <t>DEC 2010 $</t>
  </si>
  <si>
    <t>DEC 2010 A</t>
  </si>
  <si>
    <t>JAN 2011 $</t>
  </si>
  <si>
    <t>JAN 2011 A</t>
  </si>
  <si>
    <t>FEB 2011 $</t>
  </si>
  <si>
    <t>FEB 2011 A</t>
  </si>
  <si>
    <t>MAR 2011 $</t>
  </si>
  <si>
    <t>MAR 2011 A</t>
  </si>
  <si>
    <t>APR 2011 $</t>
  </si>
  <si>
    <t>APR 2011 A</t>
  </si>
  <si>
    <t>MAY 2011 $</t>
  </si>
  <si>
    <t>MAY 2011 A</t>
  </si>
  <si>
    <t>JUN 2011 $</t>
  </si>
  <si>
    <t>JUN 2011 A</t>
  </si>
  <si>
    <t>JUL 2011 $</t>
  </si>
  <si>
    <t>JUL 2011 A</t>
  </si>
  <si>
    <t>AUG 2011 $</t>
  </si>
  <si>
    <t>AUG 2011 A</t>
  </si>
  <si>
    <t>SEP 2011 $</t>
  </si>
  <si>
    <t>SEP 2011 A</t>
  </si>
  <si>
    <t>OCT 2011 $</t>
  </si>
  <si>
    <t>OCT 2011 A</t>
  </si>
  <si>
    <t>NOV 2011 $</t>
  </si>
  <si>
    <t>NOV 2011 A</t>
  </si>
  <si>
    <t>DEC 2011 $</t>
  </si>
  <si>
    <t>DEC 2011 A</t>
  </si>
  <si>
    <t>JAN 2012 $</t>
  </si>
  <si>
    <t>JAN 2012 A</t>
  </si>
  <si>
    <t>FEB 2012 $</t>
  </si>
  <si>
    <t>FEB 2012 A</t>
  </si>
  <si>
    <t>MAR 2012 $</t>
  </si>
  <si>
    <t>MAR 2012 A</t>
  </si>
  <si>
    <t>APR 2012 $</t>
  </si>
  <si>
    <t>APR 2012 A</t>
  </si>
  <si>
    <t>MAY 2012 $</t>
  </si>
  <si>
    <t>MAY 2012 A</t>
  </si>
  <si>
    <t>JUN 2012 $</t>
  </si>
  <si>
    <t>JUN 2012 A</t>
  </si>
  <si>
    <t>Starting Date for this period ----&gt;&gt;&gt;&gt;</t>
  </si>
  <si>
    <t>CIS</t>
  </si>
  <si>
    <t xml:space="preserve"> </t>
  </si>
  <si>
    <t>CM</t>
  </si>
  <si>
    <t>FLEX</t>
  </si>
  <si>
    <t xml:space="preserve">HENRICO COUNTY PUBLIC SCHOOLS </t>
  </si>
  <si>
    <t>GFS2</t>
  </si>
  <si>
    <t xml:space="preserve">ST JOSEPHS VILLA </t>
  </si>
  <si>
    <t xml:space="preserve">THE GREENHOUSE </t>
  </si>
  <si>
    <t xml:space="preserve">5100 MONUMENT AVE. A CONDO </t>
  </si>
  <si>
    <t xml:space="preserve">THE TUCKAHOE A CONDO </t>
  </si>
  <si>
    <t>GFS4</t>
  </si>
  <si>
    <t>TXIN</t>
  </si>
  <si>
    <t xml:space="preserve">THE BERKSHIRE APTS </t>
  </si>
  <si>
    <t xml:space="preserve">BENEDICTINE SCHOOL </t>
  </si>
  <si>
    <t xml:space="preserve">CHILDREN'S HOSPITAL </t>
  </si>
  <si>
    <t xml:space="preserve">DOMESTIC LINEN SUPPLY </t>
  </si>
  <si>
    <t>GFS6</t>
  </si>
  <si>
    <t xml:space="preserve">BANK OF AMERICA </t>
  </si>
  <si>
    <t>CITY OF RICHMOND - GENERAL SER</t>
  </si>
  <si>
    <t>GFM2</t>
  </si>
  <si>
    <t>GFPW</t>
  </si>
  <si>
    <t>TXCL</t>
  </si>
  <si>
    <t xml:space="preserve">THE PRESTWOULD </t>
  </si>
  <si>
    <t xml:space="preserve">THE VIRGINIA HOME </t>
  </si>
  <si>
    <t xml:space="preserve">UNIVERSITY OF RICHMOND </t>
  </si>
  <si>
    <t xml:space="preserve">UPACO ADHESIVES INC </t>
  </si>
  <si>
    <t xml:space="preserve">UNION PRESBYTERIAN SEMINARY </t>
  </si>
  <si>
    <t xml:space="preserve">ELIZABETH ADAM CRUMP MANOR </t>
  </si>
  <si>
    <t>COMM. OF VA. DEPT. OF FORENSIC</t>
  </si>
  <si>
    <t>FIRST STATES INVESTORS 3500, L</t>
  </si>
  <si>
    <t xml:space="preserve">BAKERS EQUIPMENT - CNG </t>
  </si>
  <si>
    <t>LVS</t>
  </si>
  <si>
    <t xml:space="preserve">STERILIZATION SERVICES </t>
  </si>
  <si>
    <t>GLVS</t>
  </si>
  <si>
    <t>GDLV</t>
  </si>
  <si>
    <t>GWAC</t>
  </si>
  <si>
    <t>LVSC</t>
  </si>
  <si>
    <t xml:space="preserve">CADMUS COMMUNICATIONS </t>
  </si>
  <si>
    <t>HOSPITAL CORP OF AMERICA T/A H</t>
  </si>
  <si>
    <t>GLV7</t>
  </si>
  <si>
    <t>FWA1</t>
  </si>
  <si>
    <t>GDL2</t>
  </si>
  <si>
    <t>LV3F</t>
  </si>
  <si>
    <t>FWAC</t>
  </si>
  <si>
    <t>LVD2</t>
  </si>
  <si>
    <t xml:space="preserve">OMNI HOTEL </t>
  </si>
  <si>
    <t>GLV2</t>
  </si>
  <si>
    <t>HENRICO COUNTY BUILDINGS AND G</t>
  </si>
  <si>
    <t>GLV6</t>
  </si>
  <si>
    <t>GLV9</t>
  </si>
  <si>
    <t>HENRICO COUNTY SHERIFF'S OFFIC</t>
  </si>
  <si>
    <t>CAPITAL REGION AIRPORT COMMISS</t>
  </si>
  <si>
    <t xml:space="preserve">DEAN FOOD COMPANY </t>
  </si>
  <si>
    <t xml:space="preserve">NABISCO INC </t>
  </si>
  <si>
    <t xml:space="preserve">PFIZER </t>
  </si>
  <si>
    <t>LV2F</t>
  </si>
  <si>
    <t>LVS2</t>
  </si>
  <si>
    <t>LVSF</t>
  </si>
  <si>
    <t xml:space="preserve">CARPENTER CO </t>
  </si>
  <si>
    <t xml:space="preserve">HOSPITAL CORP OF AMERICA </t>
  </si>
  <si>
    <t xml:space="preserve">COLUMBIA/HCA </t>
  </si>
  <si>
    <t>GLV8</t>
  </si>
  <si>
    <t xml:space="preserve">SUNTRUST BANK </t>
  </si>
  <si>
    <t>PACKAGING CORPORATION OF AMERI</t>
  </si>
  <si>
    <t xml:space="preserve">NEW MARKET CORPORATION </t>
  </si>
  <si>
    <t xml:space="preserve">FEDERAL RESERVE BANK </t>
  </si>
  <si>
    <t xml:space="preserve">HANDCRAFT CLEANERS INC </t>
  </si>
  <si>
    <t xml:space="preserve">HCA-HENRICO DOCTORS' HOSPITAL </t>
  </si>
  <si>
    <t>GLV5</t>
  </si>
  <si>
    <t xml:space="preserve">HISTORIC HOTELS OF VA INC </t>
  </si>
  <si>
    <t xml:space="preserve">COCA-COLA ENTERPRISES INC. </t>
  </si>
  <si>
    <t xml:space="preserve">MILLER MANUFACTURING CO INC </t>
  </si>
  <si>
    <t xml:space="preserve">PHILIP MORRIS USA INC. </t>
  </si>
  <si>
    <t>LVND</t>
  </si>
  <si>
    <t>BOD</t>
  </si>
  <si>
    <t xml:space="preserve">VCU </t>
  </si>
  <si>
    <t>DEPARTMENT OF VETERANS AFFAIRS</t>
  </si>
  <si>
    <t xml:space="preserve">VIRGINIA HOSPITAL LAUNDRY </t>
  </si>
  <si>
    <t xml:space="preserve">UNIFIRST CORPORATION </t>
  </si>
  <si>
    <t xml:space="preserve">ST CATHERINES SCHOOL </t>
  </si>
  <si>
    <t xml:space="preserve">SMG OF RICHMOND </t>
  </si>
  <si>
    <t xml:space="preserve">SONOCO PRODUCTS CO </t>
  </si>
  <si>
    <t xml:space="preserve">WESTMINSTER-CANTERBURY </t>
  </si>
  <si>
    <t xml:space="preserve">ST MARYS HOSPITAL </t>
  </si>
  <si>
    <t>LVN2</t>
  </si>
  <si>
    <t xml:space="preserve">VIRGINIA MUSEUM OF FINE ARTS </t>
  </si>
  <si>
    <t xml:space="preserve">JOHNS MANVILLE CORP </t>
  </si>
  <si>
    <t xml:space="preserve">I R INTERNATIONAL, INC. </t>
  </si>
  <si>
    <t xml:space="preserve">ARC, IMPERIAL PLAZA, INC. </t>
  </si>
  <si>
    <t xml:space="preserve">INTERNATIONAL PAPER </t>
  </si>
  <si>
    <t xml:space="preserve">ALTADIS U.S.A. </t>
  </si>
  <si>
    <t>GREATER RICHMOND CONVENTION CE</t>
  </si>
  <si>
    <t xml:space="preserve">COMMONWEALTH OF VIRGINIA </t>
  </si>
  <si>
    <t xml:space="preserve">SHELL TRADING US COMPANY </t>
  </si>
  <si>
    <t xml:space="preserve">DOMINION PACKAGING, INC. </t>
  </si>
  <si>
    <t xml:space="preserve">PARMENTER </t>
  </si>
  <si>
    <t xml:space="preserve">APPLE 7 HOSPITALITY INC. </t>
  </si>
  <si>
    <t xml:space="preserve">LAND-O-SUN DAIRIES LLC </t>
  </si>
  <si>
    <t xml:space="preserve">BRANSCOME RICHMOND </t>
  </si>
  <si>
    <t xml:space="preserve">KINDER MORGAN ENERGY PARTNERS </t>
  </si>
  <si>
    <t xml:space="preserve">HRI LODGING, INC </t>
  </si>
  <si>
    <t xml:space="preserve">ROCKTENN CP, LLC </t>
  </si>
  <si>
    <t xml:space="preserve">QG, LLC </t>
  </si>
  <si>
    <t>LVN3</t>
  </si>
  <si>
    <t xml:space="preserve">UKROP'S HOMESTYLE FOODS </t>
  </si>
  <si>
    <t xml:space="preserve">RICHMOND SEMICONDUCTOR LLC </t>
  </si>
  <si>
    <t>CAROLINA LINEN MANAGEMENT OF V</t>
  </si>
  <si>
    <t xml:space="preserve">AT MAIN STREET RICHMOND, LLC </t>
  </si>
  <si>
    <t xml:space="preserve">BUNGE OIL </t>
  </si>
  <si>
    <t xml:space="preserve">FAREVA RICHMOND, INC </t>
  </si>
  <si>
    <t>MN</t>
  </si>
  <si>
    <t>RS</t>
  </si>
  <si>
    <t>TRAN</t>
  </si>
  <si>
    <t xml:space="preserve">DURO BAG MFG CO </t>
  </si>
  <si>
    <t>GAST</t>
  </si>
  <si>
    <t>GSTC</t>
  </si>
  <si>
    <t>GTCC</t>
  </si>
  <si>
    <t>GTIC</t>
  </si>
  <si>
    <t>GTRC</t>
  </si>
  <si>
    <t xml:space="preserve">TYSON FOODS INC </t>
  </si>
  <si>
    <t>GST2</t>
  </si>
  <si>
    <t xml:space="preserve">E.I. DU PONT DE NEMOURS &amp; CO. </t>
  </si>
  <si>
    <t>TXCC</t>
  </si>
  <si>
    <t>MEDICAL COLLEGE OF VA HOSPITAL</t>
  </si>
  <si>
    <t>DEFENSE GENERAL SUPPLY CENTER-</t>
  </si>
  <si>
    <t xml:space="preserve">REYNOLDS METALS CO </t>
  </si>
  <si>
    <t>RIVER CITY LINENS/IVIE CLEANER</t>
  </si>
  <si>
    <t xml:space="preserve">WACO INC. </t>
  </si>
  <si>
    <t xml:space="preserve">WYTHE PARK POWER </t>
  </si>
  <si>
    <t>RIVER CITY LINENS / IVIE CLEAN</t>
  </si>
  <si>
    <t>Margin</t>
  </si>
  <si>
    <t>Minimum</t>
  </si>
  <si>
    <t>Rate Description</t>
  </si>
  <si>
    <t>SEP 2010 C</t>
  </si>
  <si>
    <t>OCT 2010 C</t>
  </si>
  <si>
    <t>NOV 2010 C</t>
  </si>
  <si>
    <t>DEC 2010 C</t>
  </si>
  <si>
    <t>JAN 2011 C</t>
  </si>
  <si>
    <t>FEB 2011 C</t>
  </si>
  <si>
    <t>MAR 2011 C</t>
  </si>
  <si>
    <t>APR 2011 C</t>
  </si>
  <si>
    <t>MAY 2011 C</t>
  </si>
  <si>
    <t>JUN 2011 C</t>
  </si>
  <si>
    <t>JUL 2011 C</t>
  </si>
  <si>
    <t>AUG 2011 C</t>
  </si>
  <si>
    <t>SEP 2011 C</t>
  </si>
  <si>
    <t>OCT 2011 C</t>
  </si>
  <si>
    <t>NOV 2011 C</t>
  </si>
  <si>
    <t>DEC 2011 C</t>
  </si>
  <si>
    <t>JAN 2012 C</t>
  </si>
  <si>
    <t>FEB 2012 C</t>
  </si>
  <si>
    <t>MAR 2012 C</t>
  </si>
  <si>
    <t>APR 2012 C</t>
  </si>
  <si>
    <t>MAY 2012 C</t>
  </si>
  <si>
    <t>JUN 2012 C</t>
  </si>
  <si>
    <t>24-SEP</t>
  </si>
  <si>
    <t>23-OCT</t>
  </si>
  <si>
    <t>23-NOV</t>
  </si>
  <si>
    <t>23-DEC</t>
  </si>
  <si>
    <t>26-JAN</t>
  </si>
  <si>
    <t>24-FEB</t>
  </si>
  <si>
    <t>23-MAR</t>
  </si>
  <si>
    <t>26-APR</t>
  </si>
  <si>
    <t>24-MAY</t>
  </si>
  <si>
    <t>23-JUN</t>
  </si>
  <si>
    <t>26-JUL</t>
  </si>
  <si>
    <t>23-AUG</t>
  </si>
  <si>
    <t>25-OCT</t>
  </si>
  <si>
    <t>25-APR</t>
  </si>
  <si>
    <t>23-MAY</t>
  </si>
  <si>
    <t>ZGAT</t>
  </si>
  <si>
    <t>-</t>
  </si>
  <si>
    <t>JUL 2010 C</t>
  </si>
  <si>
    <t>AUG 2010 C</t>
  </si>
  <si>
    <t>24-JUL</t>
  </si>
  <si>
    <t>24-AUG</t>
  </si>
  <si>
    <t>FLEX Rates</t>
  </si>
  <si>
    <t>+</t>
  </si>
  <si>
    <t>Tax</t>
  </si>
  <si>
    <t>Service Charge</t>
  </si>
  <si>
    <t>Gas Cost</t>
  </si>
  <si>
    <t>Demand</t>
  </si>
  <si>
    <t>Distribution</t>
  </si>
  <si>
    <t>Per Original Report</t>
  </si>
  <si>
    <t>From Above</t>
  </si>
  <si>
    <t>Difference</t>
  </si>
  <si>
    <t>Calendar Flex Rate</t>
  </si>
  <si>
    <t>Calendar Gas Cost</t>
  </si>
  <si>
    <t>Fiscal Flex Rate</t>
  </si>
  <si>
    <t>FLEX - NGV</t>
  </si>
  <si>
    <t>Check</t>
  </si>
  <si>
    <t>CalcCost</t>
  </si>
  <si>
    <t>FLEX - Non NGV</t>
  </si>
  <si>
    <t>FY2012</t>
  </si>
  <si>
    <t>FY2011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</si>
</sst>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12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  <xf numFmtId="0" fontId="18" fillId="0" borderId="0"/>
  </cellStyleXfs>
  <cellXfs count="16">
    <xf numFmtId="0" fontId="0" fillId="0" borderId="0" xfId="0"/>
    <xf numFmtId="16" fontId="0" fillId="0" borderId="0" xfId="0" applyNumberFormat="1"/>
    <xf numFmtId="40" fontId="0" fillId="0" borderId="0" xfId="0" applyNumberFormat="1"/>
    <xf numFmtId="39" fontId="0" fillId="0" borderId="0" xfId="42" applyNumberFormat="1" applyFont="1"/>
    <xf numFmtId="40" fontId="0" fillId="0" borderId="10" xfId="0" applyNumberFormat="1" applyBorder="1"/>
    <xf numFmtId="40" fontId="0" fillId="33" borderId="0" xfId="0" applyNumberFormat="1" applyFill="1"/>
    <xf numFmtId="0" fontId="18" fillId="0" borderId="0" xfId="43"/>
    <xf numFmtId="0" fontId="0" fillId="33" borderId="0" xfId="0" applyFill="1"/>
    <xf numFmtId="40" fontId="0" fillId="0" borderId="0" xfId="0" applyNumberFormat="1" applyFill="1"/>
    <xf numFmtId="40" fontId="0" fillId="0" borderId="0" xfId="0" applyNumberFormat="1" applyBorder="1"/>
    <xf numFmtId="0" fontId="16" fillId="0" borderId="0" xfId="0" applyFont="1"/>
    <xf numFmtId="40" fontId="16" fillId="0" borderId="0" xfId="0" applyNumberFormat="1" applyFont="1"/>
    <xf numFmtId="40" fontId="0" fillId="0" borderId="0" xfId="0" applyNumberFormat="1" applyFont="1"/>
    <xf numFmtId="0" fontId="0" fillId="0" borderId="11" xfId="0" applyBorder="1" applyAlignment="1">
      <alignment horizontal="right"/>
    </xf>
    <xf numFmtId="0" fontId="20" fillId="0" borderId="11" xfId="0" applyFont="1" applyBorder="1" applyAlignment="1">
      <alignment horizontal="center"/>
    </xf>
    <xf numFmtId="0" fontId="19" fillId="0" borderId="0" xfId="0" applyFont="1" applyAlignment="1">
      <alignment horizont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ls_24mos_fper_201212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3_2011_FlexRate_wDG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4_2011_FlexRate_wDG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2_2011_FlexRate_wDG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1_2011_FlexRat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12_2010_FlexRat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11_2010_FlexRat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10_2010_FlexRat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9_2010_FlexRat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8_2010_FlexRat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5_2011_FlexRate_wDG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6_2011_FlexRate_wD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7_2011_FlexRate_wDG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8_2011_FlexRate_wDGE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9_2011_FlexRate_wDG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10_2011_FlexRate_wDGE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11_2011_FlexRate_wDG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12_2011_FlexRate_wDGE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1_2012_FlexRate_wDG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2_2012_FlexRate_wDG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3_2012_FlexRate_wDGE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4_2012_FlexRate_wDGE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5_2012_FlexRate_wDGE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6_2012_FlexRate_wDGE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GA%20Data\06_2010_FlexRat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69">
          <cell r="E169">
            <v>196340.36000000002</v>
          </cell>
          <cell r="F169">
            <v>0</v>
          </cell>
          <cell r="G169">
            <v>237220.78000000003</v>
          </cell>
          <cell r="H169">
            <v>0</v>
          </cell>
          <cell r="I169">
            <v>230900.64</v>
          </cell>
          <cell r="J169">
            <v>0</v>
          </cell>
          <cell r="K169">
            <v>172373.28999999998</v>
          </cell>
          <cell r="L169">
            <v>0</v>
          </cell>
          <cell r="M169">
            <v>155172.1</v>
          </cell>
          <cell r="N169">
            <v>0</v>
          </cell>
          <cell r="O169">
            <v>316816.07</v>
          </cell>
          <cell r="P169">
            <v>0</v>
          </cell>
          <cell r="Q169">
            <v>290526.01</v>
          </cell>
          <cell r="R169">
            <v>0</v>
          </cell>
          <cell r="S169">
            <v>224819.94</v>
          </cell>
          <cell r="T169">
            <v>0</v>
          </cell>
          <cell r="U169">
            <v>193892.51000000004</v>
          </cell>
          <cell r="V169">
            <v>0</v>
          </cell>
          <cell r="W169">
            <v>112367.56000000001</v>
          </cell>
          <cell r="X169">
            <v>0</v>
          </cell>
          <cell r="Y169">
            <v>279353.40000000008</v>
          </cell>
          <cell r="Z169">
            <v>0</v>
          </cell>
          <cell r="AA169">
            <v>165483.21000000002</v>
          </cell>
          <cell r="AB169">
            <v>0</v>
          </cell>
          <cell r="AC169">
            <v>148490.79000000004</v>
          </cell>
          <cell r="AD169">
            <v>0</v>
          </cell>
          <cell r="AE169">
            <v>77035.55</v>
          </cell>
          <cell r="AF169">
            <v>-15532.44</v>
          </cell>
          <cell r="AG169">
            <v>-186921.87999999998</v>
          </cell>
          <cell r="AH169">
            <v>-1899.66</v>
          </cell>
          <cell r="AI169">
            <v>86650.010000000024</v>
          </cell>
          <cell r="AJ169">
            <v>241165.81</v>
          </cell>
          <cell r="AK169">
            <v>168571.44</v>
          </cell>
          <cell r="AL169">
            <v>-1245.51</v>
          </cell>
          <cell r="AM169">
            <v>185062.01</v>
          </cell>
          <cell r="AN169">
            <v>0</v>
          </cell>
          <cell r="AO169">
            <v>199398.19</v>
          </cell>
          <cell r="AP169">
            <v>0</v>
          </cell>
          <cell r="AQ169">
            <v>183128.59</v>
          </cell>
          <cell r="AR169">
            <v>0</v>
          </cell>
          <cell r="AS169">
            <v>141433.34999999998</v>
          </cell>
          <cell r="AT169">
            <v>-1336.58</v>
          </cell>
          <cell r="AU169">
            <v>104781.38</v>
          </cell>
          <cell r="AV169">
            <v>-2491.0200000000004</v>
          </cell>
          <cell r="AW169">
            <v>87295.919999999984</v>
          </cell>
          <cell r="AX169">
            <v>0</v>
          </cell>
          <cell r="AY169">
            <v>49445.05</v>
          </cell>
          <cell r="AZ169">
            <v>-2441.1999999999998</v>
          </cell>
        </row>
        <row r="170">
          <cell r="E170">
            <v>1370284.5899999999</v>
          </cell>
          <cell r="F170">
            <v>-938.49</v>
          </cell>
          <cell r="G170">
            <v>1445172.55</v>
          </cell>
          <cell r="H170">
            <v>-3880.34</v>
          </cell>
          <cell r="I170">
            <v>1362241.2399999998</v>
          </cell>
          <cell r="J170">
            <v>-1940.17</v>
          </cell>
          <cell r="K170">
            <v>1449361.2499999998</v>
          </cell>
          <cell r="L170">
            <v>22232.36</v>
          </cell>
          <cell r="M170">
            <v>1719621.8099999991</v>
          </cell>
          <cell r="N170">
            <v>-311.20000000000005</v>
          </cell>
          <cell r="O170">
            <v>2181515.2799999998</v>
          </cell>
          <cell r="P170">
            <v>-3880.34</v>
          </cell>
          <cell r="Q170">
            <v>2468914.4400000009</v>
          </cell>
          <cell r="R170">
            <v>-1940.17</v>
          </cell>
          <cell r="S170">
            <v>2020317.0800000003</v>
          </cell>
          <cell r="T170">
            <v>-1699.13</v>
          </cell>
          <cell r="U170">
            <v>1762318.78</v>
          </cell>
          <cell r="V170">
            <v>0</v>
          </cell>
          <cell r="W170">
            <v>1745655.7100000002</v>
          </cell>
          <cell r="X170">
            <v>-4433.41</v>
          </cell>
          <cell r="Y170">
            <v>1482025.7600000005</v>
          </cell>
          <cell r="Z170">
            <v>-1407.78</v>
          </cell>
          <cell r="AA170">
            <v>1379561.2999999998</v>
          </cell>
          <cell r="AB170">
            <v>0</v>
          </cell>
          <cell r="AC170">
            <v>1362703.0499999998</v>
          </cell>
          <cell r="AD170">
            <v>-8784.4600000000009</v>
          </cell>
          <cell r="AE170">
            <v>1560327.1699999992</v>
          </cell>
          <cell r="AF170">
            <v>-1447.06</v>
          </cell>
          <cell r="AG170">
            <v>1574090.3200000003</v>
          </cell>
          <cell r="AH170">
            <v>-2007.95</v>
          </cell>
          <cell r="AI170">
            <v>1611013.3499999996</v>
          </cell>
          <cell r="AJ170">
            <v>-10615.85</v>
          </cell>
          <cell r="AK170">
            <v>1790629.4999999998</v>
          </cell>
          <cell r="AL170">
            <v>0</v>
          </cell>
          <cell r="AM170">
            <v>1850053.5999999996</v>
          </cell>
          <cell r="AN170">
            <v>-2921.9</v>
          </cell>
          <cell r="AO170">
            <v>1822897.3900000004</v>
          </cell>
          <cell r="AP170">
            <v>-1466.08</v>
          </cell>
          <cell r="AQ170">
            <v>1622141.2399999998</v>
          </cell>
          <cell r="AR170">
            <v>-1466.08</v>
          </cell>
          <cell r="AS170">
            <v>1341087.8799999999</v>
          </cell>
          <cell r="AT170">
            <v>0</v>
          </cell>
          <cell r="AU170">
            <v>1160714.81</v>
          </cell>
          <cell r="AV170">
            <v>0</v>
          </cell>
          <cell r="AW170">
            <v>1022791.0000000001</v>
          </cell>
          <cell r="AX170">
            <v>0</v>
          </cell>
          <cell r="AY170">
            <v>957049.84</v>
          </cell>
          <cell r="AZ170">
            <v>0</v>
          </cell>
        </row>
        <row r="171">
          <cell r="E171">
            <v>33494.189999999988</v>
          </cell>
          <cell r="F171">
            <v>0</v>
          </cell>
          <cell r="G171">
            <v>34126.970000000008</v>
          </cell>
          <cell r="H171">
            <v>0</v>
          </cell>
          <cell r="I171">
            <v>34471.380000000005</v>
          </cell>
          <cell r="J171">
            <v>0</v>
          </cell>
          <cell r="K171">
            <v>44722.640000000014</v>
          </cell>
          <cell r="L171">
            <v>0</v>
          </cell>
          <cell r="M171">
            <v>56660.71</v>
          </cell>
          <cell r="N171">
            <v>0</v>
          </cell>
          <cell r="O171">
            <v>184000.94</v>
          </cell>
          <cell r="P171">
            <v>0</v>
          </cell>
          <cell r="Q171">
            <v>99965.38</v>
          </cell>
          <cell r="R171">
            <v>0</v>
          </cell>
          <cell r="S171">
            <v>36681.760000000002</v>
          </cell>
          <cell r="T171">
            <v>0</v>
          </cell>
          <cell r="U171">
            <v>62594.52</v>
          </cell>
          <cell r="V171">
            <v>0</v>
          </cell>
          <cell r="W171">
            <v>41049.530000000006</v>
          </cell>
          <cell r="X171">
            <v>0</v>
          </cell>
          <cell r="Y171">
            <v>39843.85</v>
          </cell>
          <cell r="Z171">
            <v>0</v>
          </cell>
          <cell r="AA171">
            <v>58374.69</v>
          </cell>
          <cell r="AB171">
            <v>0</v>
          </cell>
          <cell r="AC171">
            <v>30705.650000000005</v>
          </cell>
          <cell r="AD171">
            <v>0</v>
          </cell>
          <cell r="AE171">
            <v>36145.94000000001</v>
          </cell>
          <cell r="AF171">
            <v>0</v>
          </cell>
          <cell r="AG171">
            <v>22834.799999999996</v>
          </cell>
          <cell r="AH171">
            <v>20.8</v>
          </cell>
          <cell r="AI171">
            <v>58484.77</v>
          </cell>
          <cell r="AJ171">
            <v>0</v>
          </cell>
          <cell r="AK171">
            <v>60893.14</v>
          </cell>
          <cell r="AL171">
            <v>0</v>
          </cell>
          <cell r="AM171">
            <v>48569.01</v>
          </cell>
          <cell r="AN171">
            <v>0</v>
          </cell>
          <cell r="AO171">
            <v>89470.89</v>
          </cell>
          <cell r="AP171">
            <v>0</v>
          </cell>
          <cell r="AQ171">
            <v>80527.8</v>
          </cell>
          <cell r="AR171">
            <v>0</v>
          </cell>
          <cell r="AS171">
            <v>56755.74</v>
          </cell>
          <cell r="AT171">
            <v>-25.28</v>
          </cell>
          <cell r="AU171">
            <v>49941.53</v>
          </cell>
          <cell r="AV171">
            <v>383.98</v>
          </cell>
          <cell r="AW171">
            <v>28269.749999999993</v>
          </cell>
          <cell r="AX171">
            <v>55</v>
          </cell>
          <cell r="AY171">
            <v>37346.779999999992</v>
          </cell>
          <cell r="AZ171">
            <v>-3120.5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8.1963835616438345</v>
          </cell>
        </row>
        <row r="54">
          <cell r="D54">
            <v>4.2357417078541308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8.1963835616438345</v>
          </cell>
        </row>
        <row r="54">
          <cell r="D54">
            <v>4.7235239664191147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8.6463835616438338</v>
          </cell>
        </row>
        <row r="54">
          <cell r="D54">
            <v>4.8586575867452497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FLEX RATES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G34">
            <v>8.6463835616438338</v>
          </cell>
        </row>
        <row r="54">
          <cell r="D54">
            <v>4.8124214543226556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FLEX RATES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G34">
            <v>8.6463835616438338</v>
          </cell>
        </row>
        <row r="54">
          <cell r="D54">
            <v>4.7855684366963311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FLEX RATES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G34">
            <v>9.0463835616438359</v>
          </cell>
        </row>
        <row r="54">
          <cell r="D54">
            <v>3.7183554751520731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FLEX RATES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G34">
            <v>9.0463835616438359</v>
          </cell>
        </row>
        <row r="54">
          <cell r="D54">
            <v>4.2832798386762718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FLEX RATES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G34">
            <v>9.0463835616438359</v>
          </cell>
        </row>
        <row r="54">
          <cell r="D54">
            <v>4.087359240017963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FLEX RATES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G34">
            <v>9.0463835616438359</v>
          </cell>
        </row>
        <row r="54">
          <cell r="D54">
            <v>5.3635900073380576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8.1963835616438345</v>
          </cell>
        </row>
        <row r="54">
          <cell r="D54">
            <v>4.8459321723462887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8.1963835616438345</v>
          </cell>
        </row>
        <row r="54">
          <cell r="D54">
            <v>4.8035170111003698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8.2872328767123289</v>
          </cell>
        </row>
        <row r="54">
          <cell r="D54">
            <v>4.8441328433633908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8.2872328767123289</v>
          </cell>
        </row>
        <row r="54">
          <cell r="D54">
            <v>4.8538555453656853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8.2872328767123289</v>
          </cell>
        </row>
        <row r="54">
          <cell r="D54">
            <v>4.2839813283557842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8.2872328767123289</v>
          </cell>
        </row>
        <row r="54">
          <cell r="D54">
            <v>4.1614999612980377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8.2872328767123289</v>
          </cell>
        </row>
        <row r="54">
          <cell r="D54">
            <v>3.8995998977064681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7.7872328767123289</v>
          </cell>
        </row>
        <row r="54">
          <cell r="D54">
            <v>3.7189884432092639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7.7872328767123289</v>
          </cell>
        </row>
        <row r="54">
          <cell r="D54">
            <v>3.422641126973637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7.7872328767123289</v>
          </cell>
        </row>
        <row r="54">
          <cell r="D54">
            <v>2.9997309566628778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7.7872328767123289</v>
          </cell>
        </row>
        <row r="54">
          <cell r="D54">
            <v>2.7487741385676236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6.7872328767123289</v>
          </cell>
        </row>
        <row r="54">
          <cell r="D54">
            <v>2.3982543759762214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6.7872328767123289</v>
          </cell>
        </row>
        <row r="54">
          <cell r="D54">
            <v>2.272050094535071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E34">
            <v>6.8784109589041096</v>
          </cell>
        </row>
        <row r="54">
          <cell r="D54">
            <v>2.6967927174256161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FLEX RATES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4">
          <cell r="G34">
            <v>8.9891506849315075</v>
          </cell>
        </row>
        <row r="54">
          <cell r="D54">
            <v>4.7173247462369909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787"/>
  <sheetViews>
    <sheetView tabSelected="1" zoomScaleNormal="100" workbookViewId="0">
      <pane xSplit="5" ySplit="2" topLeftCell="F762" activePane="bottomRight" state="frozen"/>
      <selection pane="topRight" activeCell="E1" sqref="E1"/>
      <selection pane="bottomLeft" activeCell="A3" sqref="A3"/>
      <selection pane="bottomRight" activeCell="F794" sqref="F794"/>
    </sheetView>
  </sheetViews>
  <sheetFormatPr defaultRowHeight="15"/>
  <cols>
    <col min="1" max="1" width="7.28515625" bestFit="1" customWidth="1"/>
    <col min="2" max="2" width="7" bestFit="1" customWidth="1"/>
    <col min="3" max="3" width="35.28515625" bestFit="1" customWidth="1"/>
    <col min="4" max="4" width="15.7109375" bestFit="1" customWidth="1"/>
    <col min="5" max="5" width="8.42578125" bestFit="1" customWidth="1"/>
    <col min="6" max="6" width="13.28515625" bestFit="1" customWidth="1"/>
    <col min="7" max="7" width="9.42578125" bestFit="1" customWidth="1"/>
    <col min="8" max="8" width="13.28515625" bestFit="1" customWidth="1"/>
    <col min="9" max="9" width="11" bestFit="1" customWidth="1"/>
    <col min="10" max="10" width="12.5703125" bestFit="1" customWidth="1"/>
    <col min="11" max="11" width="10.7109375" bestFit="1" customWidth="1"/>
    <col min="12" max="12" width="12.5703125" bestFit="1" customWidth="1"/>
    <col min="13" max="13" width="10" bestFit="1" customWidth="1"/>
    <col min="14" max="14" width="12.5703125" bestFit="1" customWidth="1"/>
    <col min="15" max="15" width="9.5703125" bestFit="1" customWidth="1"/>
    <col min="16" max="16" width="12.5703125" bestFit="1" customWidth="1"/>
    <col min="17" max="17" width="9.7109375" bestFit="1" customWidth="1"/>
    <col min="18" max="18" width="12.5703125" bestFit="1" customWidth="1"/>
    <col min="19" max="19" width="9.7109375" bestFit="1" customWidth="1"/>
    <col min="20" max="20" width="12.5703125" bestFit="1" customWidth="1"/>
    <col min="21" max="21" width="9.7109375" bestFit="1" customWidth="1"/>
    <col min="22" max="22" width="12.5703125" bestFit="1" customWidth="1"/>
    <col min="23" max="23" width="9.42578125" bestFit="1" customWidth="1"/>
    <col min="24" max="24" width="12.5703125" bestFit="1" customWidth="1"/>
    <col min="25" max="25" width="9.7109375" bestFit="1" customWidth="1"/>
    <col min="26" max="26" width="12.5703125" bestFit="1" customWidth="1"/>
    <col min="27" max="27" width="9.7109375" bestFit="1" customWidth="1"/>
    <col min="28" max="28" width="12.5703125" bestFit="1" customWidth="1"/>
    <col min="29" max="29" width="9.42578125" bestFit="1" customWidth="1"/>
    <col min="30" max="30" width="12.5703125" bestFit="1" customWidth="1"/>
    <col min="31" max="31" width="9.7109375" bestFit="1" customWidth="1"/>
    <col min="32" max="32" width="12.5703125" bestFit="1" customWidth="1"/>
    <col min="33" max="33" width="10.7109375" bestFit="1" customWidth="1"/>
    <col min="34" max="34" width="12.5703125" bestFit="1" customWidth="1"/>
    <col min="35" max="35" width="9.7109375" bestFit="1" customWidth="1"/>
    <col min="36" max="36" width="12.5703125" bestFit="1" customWidth="1"/>
    <col min="37" max="37" width="11" bestFit="1" customWidth="1"/>
    <col min="38" max="38" width="12.5703125" bestFit="1" customWidth="1"/>
    <col min="39" max="39" width="9.7109375" bestFit="1" customWidth="1"/>
    <col min="40" max="40" width="12.5703125" bestFit="1" customWidth="1"/>
    <col min="41" max="41" width="9.7109375" bestFit="1" customWidth="1"/>
    <col min="42" max="42" width="12.5703125" bestFit="1" customWidth="1"/>
    <col min="43" max="43" width="9.7109375" bestFit="1" customWidth="1"/>
    <col min="44" max="44" width="12.5703125" bestFit="1" customWidth="1"/>
    <col min="45" max="45" width="9.7109375" bestFit="1" customWidth="1"/>
    <col min="46" max="46" width="12.5703125" bestFit="1" customWidth="1"/>
    <col min="47" max="47" width="9.7109375" bestFit="1" customWidth="1"/>
    <col min="48" max="48" width="12.5703125" bestFit="1" customWidth="1"/>
    <col min="49" max="49" width="10.7109375" bestFit="1" customWidth="1"/>
    <col min="50" max="50" width="12.5703125" bestFit="1" customWidth="1"/>
    <col min="51" max="51" width="9.42578125" bestFit="1" customWidth="1"/>
    <col min="52" max="52" width="11" bestFit="1" customWidth="1"/>
    <col min="53" max="53" width="9.7109375" bestFit="1" customWidth="1"/>
    <col min="54" max="55" width="13.5703125" bestFit="1" customWidth="1"/>
  </cols>
  <sheetData>
    <row r="1" spans="1:55">
      <c r="A1" t="s">
        <v>0</v>
      </c>
      <c r="B1" t="s">
        <v>1</v>
      </c>
      <c r="C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s="15" t="s">
        <v>246</v>
      </c>
      <c r="BC1" s="15" t="s">
        <v>247</v>
      </c>
    </row>
    <row r="2" spans="1:55">
      <c r="C2" t="s">
        <v>52</v>
      </c>
      <c r="D2" t="s">
        <v>185</v>
      </c>
      <c r="F2" s="1">
        <v>41114</v>
      </c>
      <c r="H2" s="1">
        <v>41145</v>
      </c>
      <c r="J2" s="1">
        <v>41176</v>
      </c>
      <c r="L2" s="1">
        <v>41205</v>
      </c>
      <c r="N2" s="1">
        <v>41236</v>
      </c>
      <c r="P2" s="1">
        <v>41266</v>
      </c>
      <c r="R2" s="1">
        <v>40934</v>
      </c>
      <c r="T2" s="1">
        <v>40963</v>
      </c>
      <c r="V2" s="1">
        <v>40991</v>
      </c>
      <c r="X2" s="1">
        <v>41025</v>
      </c>
      <c r="Z2" s="1">
        <v>41053</v>
      </c>
      <c r="AB2" s="1">
        <v>41083</v>
      </c>
      <c r="AD2" s="1">
        <v>41116</v>
      </c>
      <c r="AF2" s="1">
        <v>41144</v>
      </c>
      <c r="AH2" s="1">
        <v>41176</v>
      </c>
      <c r="AJ2" s="1">
        <v>41207</v>
      </c>
      <c r="AL2" s="1">
        <v>41236</v>
      </c>
      <c r="AN2" s="1">
        <v>41266</v>
      </c>
      <c r="AP2" s="1">
        <v>40934</v>
      </c>
      <c r="AR2" s="1">
        <v>40963</v>
      </c>
      <c r="AT2" s="1">
        <v>40991</v>
      </c>
      <c r="AV2" s="1">
        <v>41024</v>
      </c>
      <c r="AX2" s="1">
        <v>41052</v>
      </c>
      <c r="AZ2" s="1">
        <v>41083</v>
      </c>
      <c r="BB2" s="13"/>
      <c r="BC2" s="14"/>
    </row>
    <row r="3" spans="1:55">
      <c r="A3" t="s">
        <v>54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1:55">
      <c r="A4" t="s">
        <v>56</v>
      </c>
      <c r="B4">
        <v>16206</v>
      </c>
      <c r="C4" t="s">
        <v>57</v>
      </c>
      <c r="D4" t="s">
        <v>183</v>
      </c>
      <c r="E4" t="s">
        <v>58</v>
      </c>
      <c r="F4" s="2">
        <f>ROUND(Volume!E7*'rt2'!F$758,2)-F5</f>
        <v>0</v>
      </c>
      <c r="G4" s="2">
        <v>0</v>
      </c>
      <c r="H4" s="2">
        <f>ROUND(Volume!G7*'rt2'!H$758,2)-H5</f>
        <v>0</v>
      </c>
      <c r="I4" s="2">
        <v>0</v>
      </c>
      <c r="J4" s="2">
        <f>ROUND(Volume!I7*'rt2'!J$758,2)-J5</f>
        <v>341.52</v>
      </c>
      <c r="K4" s="2">
        <v>0</v>
      </c>
      <c r="L4" s="2">
        <f>ROUND(Volume!K7*'rt2'!L$758,2)-L5</f>
        <v>3590.54</v>
      </c>
      <c r="M4" s="2">
        <v>0</v>
      </c>
      <c r="N4" s="2">
        <f>ROUND(Volume!M7*'rt2'!N$758,2)-N5</f>
        <v>4232.9799999999996</v>
      </c>
      <c r="O4" s="2">
        <v>0</v>
      </c>
      <c r="P4" s="2">
        <f>ROUND(Volume!O7*'rt2'!P$758,2)-P5</f>
        <v>7712.34</v>
      </c>
      <c r="Q4" s="2">
        <v>0</v>
      </c>
      <c r="R4" s="2">
        <f>ROUND(Volume!Q7*'rt2'!R$758,2)-R5</f>
        <v>6838.7000000000007</v>
      </c>
      <c r="S4" s="2">
        <v>0</v>
      </c>
      <c r="T4" s="2">
        <f>ROUND(Volume!S7*'rt2'!T$758,2)-T5</f>
        <v>4553.95</v>
      </c>
      <c r="U4" s="2">
        <v>0</v>
      </c>
      <c r="V4" s="2">
        <f>ROUND(Volume!U7*'rt2'!V$758,2)-V5</f>
        <v>5001.9599999999991</v>
      </c>
      <c r="W4" s="2">
        <v>0</v>
      </c>
      <c r="X4" s="2">
        <f>ROUND(Volume!W7*'rt2'!X$758,2)-X5</f>
        <v>619.91999999999996</v>
      </c>
      <c r="Y4" s="2">
        <v>0</v>
      </c>
      <c r="Z4" s="2">
        <f>ROUND(Volume!Y7*'rt2'!Z$758,2)-Z5</f>
        <v>0.33999999999999997</v>
      </c>
      <c r="AA4" s="2">
        <v>0</v>
      </c>
      <c r="AB4" s="2">
        <f>ROUND(Volume!AA7*'rt2'!AB$758,2)-AB5</f>
        <v>0</v>
      </c>
      <c r="AC4" s="2">
        <v>0</v>
      </c>
      <c r="AD4" s="2">
        <f>ROUND(Volume!AC7*'rt2'!AD$758,2)-AD5</f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2">
        <v>0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3">
        <f>SUM(AD4:BA4)</f>
        <v>0</v>
      </c>
      <c r="BC4" s="3">
        <f>SUM(F4:AC4)</f>
        <v>32892.25</v>
      </c>
    </row>
    <row r="5" spans="1:55">
      <c r="A5" t="s">
        <v>56</v>
      </c>
      <c r="B5">
        <v>16206</v>
      </c>
      <c r="C5" t="s">
        <v>57</v>
      </c>
      <c r="D5" t="s">
        <v>233</v>
      </c>
      <c r="F5" s="2">
        <f>ROUND(Volume!E7*'rt2'!F$759,2)</f>
        <v>0</v>
      </c>
      <c r="G5" s="2"/>
      <c r="H5" s="2">
        <f>ROUND(Volume!G7*'rt2'!H$759,2)</f>
        <v>0</v>
      </c>
      <c r="I5" s="2"/>
      <c r="J5" s="2">
        <f>ROUND(Volume!I7*'rt2'!J$759,2)</f>
        <v>307.11</v>
      </c>
      <c r="K5" s="2"/>
      <c r="L5" s="2">
        <f>ROUND(Volume!K7*'rt2'!L$759,2)</f>
        <v>2505.83</v>
      </c>
      <c r="M5" s="2"/>
      <c r="N5" s="2">
        <f>ROUND(Volume!M7*'rt2'!N$759,2)</f>
        <v>5246.93</v>
      </c>
      <c r="O5" s="2"/>
      <c r="P5" s="2">
        <f>ROUND(Volume!O7*'rt2'!P$759,2)</f>
        <v>9559.7099999999991</v>
      </c>
      <c r="Q5" s="2"/>
      <c r="R5" s="2">
        <f>ROUND(Volume!Q7*'rt2'!R$759,2)</f>
        <v>8583.8799999999992</v>
      </c>
      <c r="S5" s="2"/>
      <c r="T5" s="2">
        <f>ROUND(Volume!S7*'rt2'!T$759,2)</f>
        <v>5841.62</v>
      </c>
      <c r="U5" s="2"/>
      <c r="V5" s="2">
        <f>ROUND(Volume!U7*'rt2'!V$759,2)</f>
        <v>5349.27</v>
      </c>
      <c r="W5" s="2"/>
      <c r="X5" s="2">
        <f>ROUND(Volume!W7*'rt2'!X$759,2)</f>
        <v>843.14</v>
      </c>
      <c r="Y5" s="2"/>
      <c r="Z5" s="2">
        <f>ROUND(Volume!Y7*'rt2'!Z$759,2)</f>
        <v>0.48</v>
      </c>
      <c r="AA5" s="2"/>
      <c r="AB5" s="2">
        <f>ROUND(Volume!AA7*'rt2'!AB$759,2)</f>
        <v>0</v>
      </c>
      <c r="AC5" s="2"/>
      <c r="AD5" s="2">
        <f>ROUND(Volume!AC7*'rt2'!AD$759,2)</f>
        <v>0</v>
      </c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3">
        <f t="shared" ref="BB5:BB68" si="0">SUM(AD5:BA5)</f>
        <v>0</v>
      </c>
      <c r="BC5" s="3">
        <f t="shared" ref="BC5:BC68" si="1">SUM(F5:AC5)</f>
        <v>38237.97</v>
      </c>
    </row>
    <row r="6" spans="1:55">
      <c r="A6" t="s">
        <v>56</v>
      </c>
      <c r="B6">
        <v>16206</v>
      </c>
      <c r="C6" t="s">
        <v>57</v>
      </c>
      <c r="D6" t="s">
        <v>184</v>
      </c>
      <c r="E6" t="s">
        <v>230</v>
      </c>
      <c r="F6" s="2">
        <f>IF(378&gt;(F4+F5),378-(F4+F5),0)</f>
        <v>378</v>
      </c>
      <c r="G6" s="2"/>
      <c r="H6" s="2">
        <f>IF(378&gt;(H4+H5),378-(H4+H5),0)</f>
        <v>378</v>
      </c>
      <c r="I6" s="2"/>
      <c r="J6" s="2">
        <f>IF(378&gt;(J4+J5),378-(J4+J5),0)</f>
        <v>0</v>
      </c>
      <c r="K6" s="2"/>
      <c r="L6" s="2">
        <f>IF(378&gt;(L4+L5),378-(L4+L5),0)</f>
        <v>0</v>
      </c>
      <c r="M6" s="2"/>
      <c r="N6" s="2">
        <f>IF(378&gt;(N4+N5),378-(N4+N5),0)</f>
        <v>0</v>
      </c>
      <c r="O6" s="2"/>
      <c r="P6" s="2">
        <f>IF(378&gt;(P4+P5),378-(P4+P5),0)</f>
        <v>0</v>
      </c>
      <c r="Q6" s="2"/>
      <c r="R6" s="2">
        <f>IF(378&gt;(R4+R5),378-(R4+R5),0)</f>
        <v>0</v>
      </c>
      <c r="S6" s="2"/>
      <c r="T6" s="2">
        <f>IF(378&gt;(T4+T5),378-(T4+T5),0)</f>
        <v>0</v>
      </c>
      <c r="U6" s="2"/>
      <c r="V6" s="2">
        <f>IF(378&gt;(V4+V5),378-(V4+V5),0)</f>
        <v>0</v>
      </c>
      <c r="W6" s="2"/>
      <c r="X6" s="2">
        <f>IF(378&gt;(X4+X5),378-(X4+X5),0)</f>
        <v>0</v>
      </c>
      <c r="Y6" s="2"/>
      <c r="Z6" s="2">
        <f>IF(378&gt;(Z4+Z5),378-(Z4+Z5),0)</f>
        <v>377.18</v>
      </c>
      <c r="AA6" s="2"/>
      <c r="AB6" s="2">
        <f>IF(378&gt;(AB4+AB5),378-(AB4+AB5),0)</f>
        <v>378</v>
      </c>
      <c r="AC6" s="2"/>
      <c r="AD6" s="2">
        <f>IF(378&gt;(AD4+AD5),378-(AD4+AD5),0)</f>
        <v>378</v>
      </c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3">
        <f t="shared" si="0"/>
        <v>378</v>
      </c>
      <c r="BC6" s="3">
        <f t="shared" si="1"/>
        <v>1511.18</v>
      </c>
    </row>
    <row r="7" spans="1:55">
      <c r="A7" t="s">
        <v>54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3">
        <f t="shared" si="0"/>
        <v>0</v>
      </c>
      <c r="BC7" s="3">
        <f t="shared" si="1"/>
        <v>0</v>
      </c>
    </row>
    <row r="8" spans="1:55">
      <c r="A8" t="s">
        <v>56</v>
      </c>
      <c r="B8">
        <v>161306</v>
      </c>
      <c r="C8" t="s">
        <v>59</v>
      </c>
      <c r="D8" t="s">
        <v>183</v>
      </c>
      <c r="E8" t="s">
        <v>58</v>
      </c>
      <c r="F8" s="2">
        <f>ROUND(Volume!E11*'rt2'!F$758,2)-F9</f>
        <v>0</v>
      </c>
      <c r="G8" s="2">
        <v>0</v>
      </c>
      <c r="H8" s="2">
        <f>ROUND(Volume!G11*'rt2'!H$758,2)-H9</f>
        <v>0</v>
      </c>
      <c r="I8" s="2">
        <v>0</v>
      </c>
      <c r="J8" s="2">
        <f>ROUND(Volume!I11*'rt2'!J$758,2)-J9</f>
        <v>458.21</v>
      </c>
      <c r="K8" s="2">
        <v>0</v>
      </c>
      <c r="L8" s="2">
        <f>ROUND(Volume!K11*'rt2'!L$758,2)-L9</f>
        <v>1662.8700000000001</v>
      </c>
      <c r="M8" s="2">
        <v>0</v>
      </c>
      <c r="N8" s="2">
        <f>ROUND(Volume!M11*'rt2'!N$758,2)-N9</f>
        <v>4063.0999999999995</v>
      </c>
      <c r="O8" s="2">
        <v>0</v>
      </c>
      <c r="P8" s="2">
        <f>ROUND(Volume!O11*'rt2'!P$758,2)-P9</f>
        <v>9434.64</v>
      </c>
      <c r="Q8" s="2">
        <v>0</v>
      </c>
      <c r="R8" s="2">
        <f>ROUND(Volume!Q11*'rt2'!R$758,2)-R9</f>
        <v>9044.7900000000009</v>
      </c>
      <c r="S8" s="2">
        <v>0</v>
      </c>
      <c r="T8" s="2">
        <f>ROUND(Volume!S11*'rt2'!T$758,2)-T9</f>
        <v>7147.77</v>
      </c>
      <c r="U8" s="2">
        <v>0</v>
      </c>
      <c r="V8" s="2">
        <f>ROUND(Volume!U11*'rt2'!V$758,2)-V9</f>
        <v>6706.2499999999991</v>
      </c>
      <c r="W8" s="2">
        <v>0</v>
      </c>
      <c r="X8" s="2">
        <f>ROUND(Volume!W11*'rt2'!X$758,2)-X9</f>
        <v>2018.4499999999998</v>
      </c>
      <c r="Y8" s="2">
        <v>0</v>
      </c>
      <c r="Z8" s="2">
        <f>ROUND(Volume!Y11*'rt2'!Z$758,2)-Z9</f>
        <v>0</v>
      </c>
      <c r="AA8" s="2">
        <v>0</v>
      </c>
      <c r="AB8" s="2">
        <f>ROUND(Volume!AA11*'rt2'!AB$758,2)-AB9</f>
        <v>0</v>
      </c>
      <c r="AC8" s="2">
        <v>0</v>
      </c>
      <c r="AD8" s="2">
        <f>ROUND(Volume!AC11*'rt2'!AD$758,2)-AD9</f>
        <v>0</v>
      </c>
      <c r="AE8" s="2">
        <v>0</v>
      </c>
      <c r="AF8" s="2">
        <f>ROUND(Volume!AE11*'rt2'!AF$758,2)-AF9</f>
        <v>0</v>
      </c>
      <c r="AG8" s="2">
        <v>0</v>
      </c>
      <c r="AH8" s="2">
        <f>ROUND(Volume!AG11*'rt2'!AH$758,2)-AH9</f>
        <v>0</v>
      </c>
      <c r="AI8" s="2">
        <v>0</v>
      </c>
      <c r="AJ8" s="2">
        <f>ROUND(Volume!AI11*'rt2'!AJ$758,2)-AJ9</f>
        <v>95.300000000000011</v>
      </c>
      <c r="AK8" s="2">
        <v>0</v>
      </c>
      <c r="AL8" s="2">
        <f>ROUND(Volume!AK11*'rt2'!AL$758,2)-AL9</f>
        <v>5994.7799999999988</v>
      </c>
      <c r="AM8" s="2">
        <v>0</v>
      </c>
      <c r="AN8" s="2">
        <f>ROUND(Volume!AM11*'rt2'!AN$758,2)-AN9</f>
        <v>6845.56</v>
      </c>
      <c r="AO8" s="2">
        <v>0</v>
      </c>
      <c r="AP8" s="2">
        <f>ROUND(Volume!AO11*'rt2'!AP$758,2)-AP9</f>
        <v>8643.2199999999993</v>
      </c>
      <c r="AQ8" s="2">
        <v>0</v>
      </c>
      <c r="AR8" s="2">
        <f>ROUND(Volume!AQ11*'rt2'!AR$758,2)-AR9</f>
        <v>7775.38</v>
      </c>
      <c r="AS8" s="2">
        <v>0</v>
      </c>
      <c r="AT8" s="2">
        <f>ROUND(Volume!AS11*'rt2'!AT$758,2)-AT9</f>
        <v>4725.51</v>
      </c>
      <c r="AU8" s="2">
        <v>0</v>
      </c>
      <c r="AV8" s="2">
        <f>ROUND(Volume!AU11*'rt2'!AV$758,2)-AV9</f>
        <v>1694.9999999999998</v>
      </c>
      <c r="AW8" s="2">
        <v>0</v>
      </c>
      <c r="AX8" s="2">
        <f>ROUND(Volume!AW11*'rt2'!AX$758,2)-AX9</f>
        <v>8.58</v>
      </c>
      <c r="AY8" s="2">
        <v>0</v>
      </c>
      <c r="AZ8" s="2">
        <f>ROUND(Volume!AY11*'rt2'!AZ$758,2)-AZ9</f>
        <v>0</v>
      </c>
      <c r="BA8" s="2">
        <v>0</v>
      </c>
      <c r="BB8" s="3">
        <f t="shared" si="0"/>
        <v>35783.33</v>
      </c>
      <c r="BC8" s="3">
        <f t="shared" si="1"/>
        <v>40536.079999999994</v>
      </c>
    </row>
    <row r="9" spans="1:55">
      <c r="A9" t="s">
        <v>56</v>
      </c>
      <c r="B9">
        <v>161306</v>
      </c>
      <c r="C9" t="s">
        <v>59</v>
      </c>
      <c r="D9" t="s">
        <v>233</v>
      </c>
      <c r="F9" s="2">
        <f>ROUND(Volume!E11*'rt2'!F$759,2)</f>
        <v>0</v>
      </c>
      <c r="G9" s="2"/>
      <c r="H9" s="2">
        <f>ROUND(Volume!G11*'rt2'!H$759,2)</f>
        <v>0</v>
      </c>
      <c r="I9" s="2"/>
      <c r="J9" s="2">
        <f>ROUND(Volume!I11*'rt2'!J$759,2)</f>
        <v>412.05</v>
      </c>
      <c r="K9" s="2"/>
      <c r="L9" s="2">
        <f>ROUND(Volume!K11*'rt2'!L$759,2)</f>
        <v>1160.51</v>
      </c>
      <c r="M9" s="2"/>
      <c r="N9" s="2">
        <f>ROUND(Volume!M11*'rt2'!N$759,2)</f>
        <v>5036.37</v>
      </c>
      <c r="O9" s="2"/>
      <c r="P9" s="2">
        <f>ROUND(Volume!O11*'rt2'!P$759,2)</f>
        <v>11694.57</v>
      </c>
      <c r="Q9" s="2"/>
      <c r="R9" s="2">
        <f>ROUND(Volume!Q11*'rt2'!R$759,2)</f>
        <v>11352.93</v>
      </c>
      <c r="S9" s="2"/>
      <c r="T9" s="2">
        <f>ROUND(Volume!S11*'rt2'!T$759,2)</f>
        <v>9168.85</v>
      </c>
      <c r="U9" s="2"/>
      <c r="V9" s="2">
        <f>ROUND(Volume!U11*'rt2'!V$759,2)</f>
        <v>7171.89</v>
      </c>
      <c r="W9" s="2"/>
      <c r="X9" s="2">
        <f>ROUND(Volume!W11*'rt2'!X$759,2)</f>
        <v>2745.3</v>
      </c>
      <c r="Y9" s="2"/>
      <c r="Z9" s="2">
        <f>ROUND(Volume!Y11*'rt2'!Z$759,2)</f>
        <v>0</v>
      </c>
      <c r="AA9" s="2"/>
      <c r="AB9" s="2">
        <f>ROUND(Volume!AA11*'rt2'!AB$759,2)</f>
        <v>0</v>
      </c>
      <c r="AC9" s="2"/>
      <c r="AD9" s="2">
        <f>ROUND(Volume!AC11*'rt2'!AD$759,2)</f>
        <v>0</v>
      </c>
      <c r="AE9" s="2"/>
      <c r="AF9" s="2">
        <f>ROUND(Volume!AE11*'rt2'!AF$759,2)</f>
        <v>0</v>
      </c>
      <c r="AG9" s="2"/>
      <c r="AH9" s="2">
        <f>ROUND(Volume!AG11*'rt2'!AH$759,2)</f>
        <v>0</v>
      </c>
      <c r="AI9" s="2"/>
      <c r="AJ9" s="2">
        <f>ROUND(Volume!AI11*'rt2'!AJ$759,2)</f>
        <v>96.13</v>
      </c>
      <c r="AK9" s="2"/>
      <c r="AL9" s="2">
        <f>ROUND(Volume!AK11*'rt2'!AL$759,2)</f>
        <v>5328.02</v>
      </c>
      <c r="AM9" s="2"/>
      <c r="AN9" s="2">
        <f>ROUND(Volume!AM11*'rt2'!AN$759,2)</f>
        <v>6257.96</v>
      </c>
      <c r="AO9" s="2"/>
      <c r="AP9" s="2">
        <f>ROUND(Volume!AO11*'rt2'!AP$759,2)</f>
        <v>6777.77</v>
      </c>
      <c r="AQ9" s="2"/>
      <c r="AR9" s="2">
        <f>ROUND(Volume!AQ11*'rt2'!AR$759,2)</f>
        <v>4871.8100000000004</v>
      </c>
      <c r="AS9" s="2"/>
      <c r="AT9" s="2">
        <f>ROUND(Volume!AS11*'rt2'!AT$759,2)</f>
        <v>2578.1</v>
      </c>
      <c r="AU9" s="2"/>
      <c r="AV9" s="2">
        <f>ROUND(Volume!AU11*'rt2'!AV$759,2)</f>
        <v>926.22</v>
      </c>
      <c r="AW9" s="2"/>
      <c r="AX9" s="2">
        <f>ROUND(Volume!AW11*'rt2'!AX$759,2)</f>
        <v>4.32</v>
      </c>
      <c r="AY9" s="2"/>
      <c r="AZ9" s="2">
        <f>ROUND(Volume!AY11*'rt2'!AZ$759,2)</f>
        <v>0</v>
      </c>
      <c r="BA9" s="2"/>
      <c r="BB9" s="3">
        <f t="shared" si="0"/>
        <v>26840.33</v>
      </c>
      <c r="BC9" s="3">
        <f t="shared" si="1"/>
        <v>48742.47</v>
      </c>
    </row>
    <row r="10" spans="1:55">
      <c r="A10" t="s">
        <v>56</v>
      </c>
      <c r="B10">
        <v>161306</v>
      </c>
      <c r="C10" t="s">
        <v>59</v>
      </c>
      <c r="D10" t="s">
        <v>184</v>
      </c>
      <c r="E10" t="s">
        <v>230</v>
      </c>
      <c r="F10" s="2">
        <f>IF(378&gt;(F8+F9),378-(F8+F9),0)</f>
        <v>378</v>
      </c>
      <c r="G10" s="2"/>
      <c r="H10" s="2">
        <f>IF(378&gt;(H8+H9),378-(H8+H9),0)</f>
        <v>378</v>
      </c>
      <c r="I10" s="2"/>
      <c r="J10" s="2">
        <f>IF(378&gt;(J8+J9),378-(J8+J9),0)</f>
        <v>0</v>
      </c>
      <c r="K10" s="2"/>
      <c r="L10" s="2">
        <f>IF(378&gt;(L8+L9),378-(L8+L9),0)</f>
        <v>0</v>
      </c>
      <c r="M10" s="2"/>
      <c r="N10" s="2">
        <f>IF(378&gt;(N8+N9),378-(N8+N9),0)</f>
        <v>0</v>
      </c>
      <c r="O10" s="2"/>
      <c r="P10" s="2">
        <f>IF(378&gt;(P8+P9),378-(P8+P9),0)</f>
        <v>0</v>
      </c>
      <c r="Q10" s="2"/>
      <c r="R10" s="2">
        <f>IF(378&gt;(R8+R9),378-(R8+R9),0)</f>
        <v>0</v>
      </c>
      <c r="S10" s="2"/>
      <c r="T10" s="2">
        <f>IF(378&gt;(T8+T9),378-(T8+T9),0)</f>
        <v>0</v>
      </c>
      <c r="U10" s="2"/>
      <c r="V10" s="2">
        <f>IF(378&gt;(V8+V9),378-(V8+V9),0)</f>
        <v>0</v>
      </c>
      <c r="W10" s="2"/>
      <c r="X10" s="2">
        <f>IF(378&gt;(X8+X9),378-(X8+X9),0)</f>
        <v>0</v>
      </c>
      <c r="Y10" s="2"/>
      <c r="Z10" s="2">
        <f>IF(378&gt;(Z8+Z9),378-(Z8+Z9),0)</f>
        <v>378</v>
      </c>
      <c r="AA10" s="2"/>
      <c r="AB10" s="2">
        <f>IF(378&gt;(AB8+AB9),378-(AB8+AB9),0)</f>
        <v>378</v>
      </c>
      <c r="AC10" s="2"/>
      <c r="AD10" s="2">
        <f>IF(378&gt;(AD8+AD9),378-(AD8+AD9),0)</f>
        <v>378</v>
      </c>
      <c r="AE10" s="2"/>
      <c r="AF10" s="2">
        <f>IF(378&gt;(AF8+AF9),378-(AF8+AF9),0)</f>
        <v>378</v>
      </c>
      <c r="AG10" s="2"/>
      <c r="AH10" s="2">
        <f>IF(378&gt;(AH8+AH9),378-(AH8+AH9),0)</f>
        <v>378</v>
      </c>
      <c r="AI10" s="2"/>
      <c r="AJ10" s="2">
        <f>IF(378&gt;(AJ8+AJ9),378-(AJ8+AJ9),0)</f>
        <v>186.57</v>
      </c>
      <c r="AK10" s="2"/>
      <c r="AL10" s="2">
        <f>IF(378&gt;(AL8+AL9),378-(AL8+AL9),0)</f>
        <v>0</v>
      </c>
      <c r="AM10" s="2"/>
      <c r="AN10" s="2">
        <f>IF(378&gt;(AN8+AN9),378-(AN8+AN9),0)</f>
        <v>0</v>
      </c>
      <c r="AO10" s="2"/>
      <c r="AP10" s="2">
        <f>IF(378&gt;(AP8+AP9),378-(AP8+AP9),0)</f>
        <v>0</v>
      </c>
      <c r="AQ10" s="2"/>
      <c r="AR10" s="2">
        <f>IF(378&gt;(AR8+AR9),378-(AR8+AR9),0)</f>
        <v>0</v>
      </c>
      <c r="AS10" s="2"/>
      <c r="AT10" s="2">
        <f>IF(378&gt;(AT8+AT9),378-(AT8+AT9),0)</f>
        <v>0</v>
      </c>
      <c r="AU10" s="2"/>
      <c r="AV10" s="2">
        <f>IF(378&gt;(AV8+AV9),378-(AV8+AV9),0)</f>
        <v>0</v>
      </c>
      <c r="AW10" s="2"/>
      <c r="AX10" s="2">
        <f>IF(378&gt;(AX8+AX9),378-(AX8+AX9),0)</f>
        <v>365.1</v>
      </c>
      <c r="AY10" s="2"/>
      <c r="AZ10" s="2">
        <f>IF(378&gt;(AZ8+AZ9),378-(AZ8+AZ9),0)</f>
        <v>378</v>
      </c>
      <c r="BA10" s="2"/>
      <c r="BB10" s="3">
        <f t="shared" si="0"/>
        <v>2063.67</v>
      </c>
      <c r="BC10" s="3">
        <f t="shared" si="1"/>
        <v>1512</v>
      </c>
    </row>
    <row r="11" spans="1:55">
      <c r="A11" t="s">
        <v>54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3">
        <f t="shared" si="0"/>
        <v>0</v>
      </c>
      <c r="BC11" s="3">
        <f t="shared" si="1"/>
        <v>0</v>
      </c>
    </row>
    <row r="12" spans="1:55">
      <c r="A12" t="s">
        <v>56</v>
      </c>
      <c r="B12">
        <v>161561</v>
      </c>
      <c r="C12" t="s">
        <v>60</v>
      </c>
      <c r="D12" t="s">
        <v>183</v>
      </c>
      <c r="E12" t="s">
        <v>58</v>
      </c>
      <c r="F12" s="2">
        <f>ROUND(Volume!E15*'rt2'!F$758,2)-F13</f>
        <v>0</v>
      </c>
      <c r="G12" s="2">
        <v>0</v>
      </c>
      <c r="H12" s="2">
        <f>ROUND(Volume!G15*'rt2'!H$758,2)-H13</f>
        <v>0</v>
      </c>
      <c r="I12" s="2">
        <v>0</v>
      </c>
      <c r="J12" s="2">
        <f>ROUND(Volume!I15*'rt2'!J$758,2)-J13</f>
        <v>244.82000000000002</v>
      </c>
      <c r="K12" s="2">
        <v>0</v>
      </c>
      <c r="L12" s="2">
        <f>ROUND(Volume!K15*'rt2'!L$758,2)-L13</f>
        <v>1976.1599999999999</v>
      </c>
      <c r="M12" s="2">
        <v>0</v>
      </c>
      <c r="N12" s="2">
        <f>ROUND(Volume!M15*'rt2'!N$758,2)-N13</f>
        <v>2724.9500000000003</v>
      </c>
      <c r="O12" s="2">
        <v>0</v>
      </c>
      <c r="P12" s="2">
        <f>ROUND(Volume!O15*'rt2'!P$758,2)-P13</f>
        <v>3172.7999999999997</v>
      </c>
      <c r="Q12" s="2">
        <v>0</v>
      </c>
      <c r="R12" s="2">
        <f>ROUND(Volume!Q15*'rt2'!R$758,2)-R13</f>
        <v>2674.98</v>
      </c>
      <c r="S12" s="2">
        <v>0</v>
      </c>
      <c r="T12" s="2">
        <f>ROUND(Volume!S15*'rt2'!T$758,2)-T13</f>
        <v>2577.91</v>
      </c>
      <c r="U12" s="2">
        <v>0</v>
      </c>
      <c r="V12" s="2">
        <f>ROUND(Volume!U15*'rt2'!V$758,2)-V13</f>
        <v>2335.2300000000005</v>
      </c>
      <c r="W12" s="2">
        <v>0</v>
      </c>
      <c r="X12" s="2">
        <f>ROUND(Volume!W15*'rt2'!X$758,2)-X13</f>
        <v>443.13999999999987</v>
      </c>
      <c r="Y12" s="2">
        <v>0</v>
      </c>
      <c r="Z12" s="2">
        <f>ROUND(Volume!Y15*'rt2'!Z$758,2)-Z13</f>
        <v>0</v>
      </c>
      <c r="AA12" s="2">
        <v>0</v>
      </c>
      <c r="AB12" s="2">
        <f>ROUND(Volume!AA15*'rt2'!AB$758,2)-AB13</f>
        <v>0</v>
      </c>
      <c r="AC12" s="2">
        <v>0</v>
      </c>
      <c r="AD12" s="2">
        <f>ROUND(Volume!AC15*'rt2'!AD$758,2)-AD13</f>
        <v>0</v>
      </c>
      <c r="AE12" s="2">
        <v>0</v>
      </c>
      <c r="AF12" s="2">
        <f>ROUND(Volume!AE15*'rt2'!AF$758,2)-AF13</f>
        <v>2.75</v>
      </c>
      <c r="AG12" s="2">
        <v>0</v>
      </c>
      <c r="AH12" s="2">
        <f>ROUND(Volume!AG15*'rt2'!AH$758,2)-AH13</f>
        <v>273.81000000000006</v>
      </c>
      <c r="AI12" s="2">
        <v>0</v>
      </c>
      <c r="AJ12" s="2">
        <f>ROUND(Volume!AI15*'rt2'!AJ$758,2)-AJ13</f>
        <v>1562.81</v>
      </c>
      <c r="AK12" s="2">
        <v>0</v>
      </c>
      <c r="AL12" s="2">
        <f>ROUND(Volume!AK15*'rt2'!AL$758,2)-AL13</f>
        <v>2766.8199999999997</v>
      </c>
      <c r="AM12" s="2">
        <v>0</v>
      </c>
      <c r="AN12" s="2">
        <f>ROUND(Volume!AM15*'rt2'!AN$758,2)-AN13</f>
        <v>2425.8700000000003</v>
      </c>
      <c r="AO12" s="2">
        <v>0</v>
      </c>
      <c r="AP12" s="2">
        <f>ROUND(Volume!AO15*'rt2'!AP$758,2)-AP13</f>
        <v>2133.85</v>
      </c>
      <c r="AQ12" s="2">
        <v>0</v>
      </c>
      <c r="AR12" s="2">
        <f>ROUND(Volume!AQ15*'rt2'!AR$758,2)-AR13</f>
        <v>2819.84</v>
      </c>
      <c r="AS12" s="2">
        <v>0</v>
      </c>
      <c r="AT12" s="2">
        <f>ROUND(Volume!AS15*'rt2'!AT$758,2)-AT13</f>
        <v>974.42</v>
      </c>
      <c r="AU12" s="2">
        <v>0</v>
      </c>
      <c r="AV12" s="2">
        <f>ROUND(Volume!AU15*'rt2'!AV$758,2)-AV13</f>
        <v>1190.71</v>
      </c>
      <c r="AW12" s="2">
        <v>0</v>
      </c>
      <c r="AX12" s="2">
        <f>ROUND(Volume!AW15*'rt2'!AX$758,2)-AX13</f>
        <v>155.32</v>
      </c>
      <c r="AY12" s="2">
        <v>0</v>
      </c>
      <c r="AZ12" s="2">
        <f>ROUND(Volume!AY15*'rt2'!AZ$758,2)-AZ13</f>
        <v>0</v>
      </c>
      <c r="BA12" s="2">
        <v>0</v>
      </c>
      <c r="BB12" s="3">
        <f t="shared" si="0"/>
        <v>14306.2</v>
      </c>
      <c r="BC12" s="3">
        <f t="shared" si="1"/>
        <v>16149.989999999998</v>
      </c>
    </row>
    <row r="13" spans="1:55">
      <c r="A13" t="s">
        <v>56</v>
      </c>
      <c r="B13">
        <v>161561</v>
      </c>
      <c r="C13" t="s">
        <v>60</v>
      </c>
      <c r="D13" t="s">
        <v>233</v>
      </c>
      <c r="F13" s="2">
        <f>ROUND(Volume!E15*'rt2'!F$759,2)</f>
        <v>0</v>
      </c>
      <c r="G13" s="2"/>
      <c r="H13" s="2">
        <f>ROUND(Volume!G15*'rt2'!H$759,2)</f>
        <v>0</v>
      </c>
      <c r="I13" s="2"/>
      <c r="J13" s="2">
        <f>ROUND(Volume!I15*'rt2'!J$759,2)</f>
        <v>220.16</v>
      </c>
      <c r="K13" s="2"/>
      <c r="L13" s="2">
        <f>ROUND(Volume!K15*'rt2'!L$759,2)</f>
        <v>1379.15</v>
      </c>
      <c r="M13" s="2"/>
      <c r="N13" s="2">
        <f>ROUND(Volume!M15*'rt2'!N$759,2)</f>
        <v>3377.68</v>
      </c>
      <c r="O13" s="2"/>
      <c r="P13" s="2">
        <f>ROUND(Volume!O15*'rt2'!P$759,2)</f>
        <v>3932.81</v>
      </c>
      <c r="Q13" s="2"/>
      <c r="R13" s="2">
        <f>ROUND(Volume!Q15*'rt2'!R$759,2)</f>
        <v>3357.61</v>
      </c>
      <c r="S13" s="2"/>
      <c r="T13" s="2">
        <f>ROUND(Volume!S15*'rt2'!T$759,2)</f>
        <v>3306.83</v>
      </c>
      <c r="U13" s="2"/>
      <c r="V13" s="2">
        <f>ROUND(Volume!U15*'rt2'!V$759,2)</f>
        <v>2497.37</v>
      </c>
      <c r="W13" s="2"/>
      <c r="X13" s="2">
        <f>ROUND(Volume!W15*'rt2'!X$759,2)</f>
        <v>602.72</v>
      </c>
      <c r="Y13" s="2"/>
      <c r="Z13" s="2">
        <f>ROUND(Volume!Y15*'rt2'!Z$759,2)</f>
        <v>0</v>
      </c>
      <c r="AA13" s="2"/>
      <c r="AB13" s="2">
        <f>ROUND(Volume!AA15*'rt2'!AB$759,2)</f>
        <v>0</v>
      </c>
      <c r="AC13" s="2"/>
      <c r="AD13" s="2">
        <f>ROUND(Volume!AC15*'rt2'!AD$759,2)</f>
        <v>0</v>
      </c>
      <c r="AE13" s="2"/>
      <c r="AF13" s="2">
        <f>ROUND(Volume!AE15*'rt2'!AF$759,2)</f>
        <v>3.88</v>
      </c>
      <c r="AG13" s="2"/>
      <c r="AH13" s="2">
        <f>ROUND(Volume!AG15*'rt2'!AH$759,2)</f>
        <v>293.02999999999997</v>
      </c>
      <c r="AI13" s="2"/>
      <c r="AJ13" s="2">
        <f>ROUND(Volume!AI15*'rt2'!AJ$759,2)</f>
        <v>1576.38</v>
      </c>
      <c r="AK13" s="2"/>
      <c r="AL13" s="2">
        <f>ROUND(Volume!AK15*'rt2'!AL$759,2)</f>
        <v>2459.09</v>
      </c>
      <c r="AM13" s="2"/>
      <c r="AN13" s="2">
        <f>ROUND(Volume!AM15*'rt2'!AN$759,2)</f>
        <v>2217.64</v>
      </c>
      <c r="AO13" s="2"/>
      <c r="AP13" s="2">
        <f>ROUND(Volume!AO15*'rt2'!AP$759,2)</f>
        <v>1673.31</v>
      </c>
      <c r="AQ13" s="2"/>
      <c r="AR13" s="2">
        <f>ROUND(Volume!AQ15*'rt2'!AR$759,2)</f>
        <v>1766.82</v>
      </c>
      <c r="AS13" s="2"/>
      <c r="AT13" s="2">
        <f>ROUND(Volume!AS15*'rt2'!AT$759,2)</f>
        <v>531.62</v>
      </c>
      <c r="AU13" s="2"/>
      <c r="AV13" s="2">
        <f>ROUND(Volume!AU15*'rt2'!AV$759,2)</f>
        <v>650.66</v>
      </c>
      <c r="AW13" s="2"/>
      <c r="AX13" s="2">
        <f>ROUND(Volume!AW15*'rt2'!AX$759,2)</f>
        <v>78.16</v>
      </c>
      <c r="AY13" s="2"/>
      <c r="AZ13" s="2">
        <f>ROUND(Volume!AY15*'rt2'!AZ$759,2)</f>
        <v>0</v>
      </c>
      <c r="BA13" s="2"/>
      <c r="BB13" s="3">
        <f t="shared" si="0"/>
        <v>11250.59</v>
      </c>
      <c r="BC13" s="3">
        <f t="shared" si="1"/>
        <v>18674.330000000002</v>
      </c>
    </row>
    <row r="14" spans="1:55">
      <c r="A14" t="s">
        <v>56</v>
      </c>
      <c r="B14">
        <v>161561</v>
      </c>
      <c r="C14" t="s">
        <v>60</v>
      </c>
      <c r="D14" t="s">
        <v>184</v>
      </c>
      <c r="E14" t="s">
        <v>230</v>
      </c>
      <c r="F14" s="2">
        <f>IF(378&gt;(F12+F13),378-(F12+F13),0)</f>
        <v>378</v>
      </c>
      <c r="G14" s="2"/>
      <c r="H14" s="2">
        <f>IF(378&gt;(H12+H13),378-(H12+H13),0)</f>
        <v>378</v>
      </c>
      <c r="I14" s="2"/>
      <c r="J14" s="2">
        <f>IF(378&gt;(J12+J13),378-(J12+J13),0)</f>
        <v>0</v>
      </c>
      <c r="K14" s="2"/>
      <c r="L14" s="2">
        <f>IF(378&gt;(L12+L13),378-(L12+L13),0)</f>
        <v>0</v>
      </c>
      <c r="M14" s="2"/>
      <c r="N14" s="2">
        <f>IF(378&gt;(N12+N13),378-(N12+N13),0)</f>
        <v>0</v>
      </c>
      <c r="O14" s="2"/>
      <c r="P14" s="2">
        <f>IF(378&gt;(P12+P13),378-(P12+P13),0)</f>
        <v>0</v>
      </c>
      <c r="Q14" s="2"/>
      <c r="R14" s="2">
        <f>IF(378&gt;(R12+R13),378-(R12+R13),0)</f>
        <v>0</v>
      </c>
      <c r="S14" s="2"/>
      <c r="T14" s="2">
        <f>IF(378&gt;(T12+T13),378-(T12+T13),0)</f>
        <v>0</v>
      </c>
      <c r="U14" s="2"/>
      <c r="V14" s="2">
        <f>IF(378&gt;(V12+V13),378-(V12+V13),0)</f>
        <v>0</v>
      </c>
      <c r="W14" s="2"/>
      <c r="X14" s="2">
        <f>IF(378&gt;(X12+X13),378-(X12+X13),0)</f>
        <v>0</v>
      </c>
      <c r="Y14" s="2"/>
      <c r="Z14" s="2">
        <f>IF(378&gt;(Z12+Z13),378-(Z12+Z13),0)</f>
        <v>378</v>
      </c>
      <c r="AA14" s="2"/>
      <c r="AB14" s="2">
        <f>IF(378&gt;(AB12+AB13),378-(AB12+AB13),0)</f>
        <v>378</v>
      </c>
      <c r="AC14" s="2"/>
      <c r="AD14" s="2">
        <f>IF(378&gt;(AD12+AD13),378-(AD12+AD13),0)</f>
        <v>378</v>
      </c>
      <c r="AE14" s="2"/>
      <c r="AF14" s="2">
        <f>IF(378&gt;(AF12+AF13),378-(AF12+AF13),0)</f>
        <v>371.37</v>
      </c>
      <c r="AG14" s="2"/>
      <c r="AH14" s="2">
        <f>IF(378&gt;(AH12+AH13),378-(AH12+AH13),0)</f>
        <v>0</v>
      </c>
      <c r="AI14" s="2"/>
      <c r="AJ14" s="2">
        <f>IF(378&gt;(AJ12+AJ13),378-(AJ12+AJ13),0)</f>
        <v>0</v>
      </c>
      <c r="AK14" s="2"/>
      <c r="AL14" s="2">
        <f>IF(378&gt;(AL12+AL13),378-(AL12+AL13),0)</f>
        <v>0</v>
      </c>
      <c r="AM14" s="2"/>
      <c r="AN14" s="2">
        <f>IF(378&gt;(AN12+AN13),378-(AN12+AN13),0)</f>
        <v>0</v>
      </c>
      <c r="AO14" s="2"/>
      <c r="AP14" s="2">
        <f>IF(378&gt;(AP12+AP13),378-(AP12+AP13),0)</f>
        <v>0</v>
      </c>
      <c r="AQ14" s="2"/>
      <c r="AR14" s="2">
        <f>IF(378&gt;(AR12+AR13),378-(AR12+AR13),0)</f>
        <v>0</v>
      </c>
      <c r="AS14" s="2"/>
      <c r="AT14" s="2">
        <f>IF(378&gt;(AT12+AT13),378-(AT12+AT13),0)</f>
        <v>0</v>
      </c>
      <c r="AU14" s="2"/>
      <c r="AV14" s="2">
        <f>IF(378&gt;(AV12+AV13),378-(AV12+AV13),0)</f>
        <v>0</v>
      </c>
      <c r="AW14" s="2"/>
      <c r="AX14" s="2">
        <f>IF(378&gt;(AX12+AX13),378-(AX12+AX13),0)</f>
        <v>144.52000000000001</v>
      </c>
      <c r="AY14" s="2"/>
      <c r="AZ14" s="2">
        <f>IF(378&gt;(AZ12+AZ13),378-(AZ12+AZ13),0)</f>
        <v>378</v>
      </c>
      <c r="BA14" s="2"/>
      <c r="BB14" s="3">
        <f t="shared" si="0"/>
        <v>1271.8899999999999</v>
      </c>
      <c r="BC14" s="3">
        <f t="shared" si="1"/>
        <v>1512</v>
      </c>
    </row>
    <row r="15" spans="1:55">
      <c r="A15" t="s">
        <v>54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3">
        <f t="shared" si="0"/>
        <v>0</v>
      </c>
      <c r="BC15" s="3">
        <f t="shared" si="1"/>
        <v>0</v>
      </c>
    </row>
    <row r="16" spans="1:55">
      <c r="A16" t="s">
        <v>56</v>
      </c>
      <c r="B16">
        <v>166435</v>
      </c>
      <c r="C16" t="s">
        <v>61</v>
      </c>
      <c r="D16" t="s">
        <v>183</v>
      </c>
      <c r="E16" t="s">
        <v>58</v>
      </c>
      <c r="F16" s="2">
        <f>ROUND(Volume!E19*'rt2'!F$758,2)-F17</f>
        <v>0</v>
      </c>
      <c r="G16" s="2">
        <v>0</v>
      </c>
      <c r="H16" s="2">
        <f>ROUND(Volume!G19*'rt2'!H$758,2)-H17</f>
        <v>0</v>
      </c>
      <c r="I16" s="2">
        <v>0</v>
      </c>
      <c r="J16" s="2">
        <f>ROUND(Volume!I19*'rt2'!J$758,2)-J17</f>
        <v>0</v>
      </c>
      <c r="K16" s="2">
        <v>0</v>
      </c>
      <c r="L16" s="2">
        <f>ROUND(Volume!K19*'rt2'!L$758,2)-L17</f>
        <v>704.36000000000013</v>
      </c>
      <c r="M16" s="2">
        <v>0</v>
      </c>
      <c r="N16" s="2">
        <f>ROUND(Volume!M19*'rt2'!N$758,2)-N17</f>
        <v>1675.9700000000003</v>
      </c>
      <c r="O16" s="2">
        <v>0</v>
      </c>
      <c r="P16" s="2">
        <f>ROUND(Volume!O19*'rt2'!P$758,2)-P17</f>
        <v>3578.58</v>
      </c>
      <c r="Q16" s="2">
        <v>0</v>
      </c>
      <c r="R16" s="2">
        <f>ROUND(Volume!Q19*'rt2'!R$758,2)-R17</f>
        <v>3058</v>
      </c>
      <c r="S16" s="2">
        <v>0</v>
      </c>
      <c r="T16" s="2">
        <f>ROUND(Volume!S19*'rt2'!T$758,2)-T17</f>
        <v>1765.8199999999997</v>
      </c>
      <c r="U16" s="2">
        <v>0</v>
      </c>
      <c r="V16" s="2">
        <f>ROUND(Volume!U19*'rt2'!V$758,2)-V17</f>
        <v>1561.31</v>
      </c>
      <c r="W16" s="2">
        <v>0</v>
      </c>
      <c r="X16" s="2">
        <f>ROUND(Volume!W19*'rt2'!X$758,2)-X17</f>
        <v>59.040000000000006</v>
      </c>
      <c r="Y16" s="2">
        <v>0</v>
      </c>
      <c r="Z16" s="2">
        <f>ROUND(Volume!Y19*'rt2'!Z$758,2)-Z17</f>
        <v>0</v>
      </c>
      <c r="AA16" s="2">
        <v>0</v>
      </c>
      <c r="AB16" s="2">
        <f>ROUND(Volume!AA19*'rt2'!AB$758,2)-AB17</f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-241111.11</v>
      </c>
      <c r="AI16" s="2">
        <v>0</v>
      </c>
      <c r="AJ16" s="2">
        <f>ROUND(Volume!AI19*'rt2'!AJ$758,2)-AJ17</f>
        <v>1473.7</v>
      </c>
      <c r="AK16" s="2">
        <v>241165.81</v>
      </c>
      <c r="AL16" s="2">
        <f>ROUND(Volume!AK19*'rt2'!AL$758,2)-AL17</f>
        <v>2986.2000000000003</v>
      </c>
      <c r="AM16" s="2">
        <v>0</v>
      </c>
      <c r="AN16" s="2">
        <f>ROUND(Volume!AM19*'rt2'!AN$758,2)-AN17</f>
        <v>4253.3100000000004</v>
      </c>
      <c r="AO16" s="2">
        <v>0</v>
      </c>
      <c r="AP16" s="2">
        <f>ROUND(Volume!AO19*'rt2'!AP$758,2)-AP17</f>
        <v>4598.1099999999997</v>
      </c>
      <c r="AQ16" s="2">
        <v>0</v>
      </c>
      <c r="AR16" s="2">
        <f>ROUND(Volume!AQ19*'rt2'!AR$758,2)-AR17</f>
        <v>4528.01</v>
      </c>
      <c r="AS16" s="2">
        <v>0</v>
      </c>
      <c r="AT16" s="2">
        <f>ROUND(Volume!AS19*'rt2'!AT$758,2)-AT17</f>
        <v>1822.8899999999999</v>
      </c>
      <c r="AU16" s="2">
        <v>0</v>
      </c>
      <c r="AV16" s="2">
        <f>ROUND(Volume!AU19*'rt2'!AV$758,2)-AV17</f>
        <v>1041.92</v>
      </c>
      <c r="AW16" s="2">
        <v>0</v>
      </c>
      <c r="AX16" s="2">
        <f>ROUND(Volume!AW19*'rt2'!AX$758,2)-AX17</f>
        <v>118.28999999999999</v>
      </c>
      <c r="AY16" s="2">
        <v>0</v>
      </c>
      <c r="AZ16" s="2">
        <f>ROUND(Volume!AY19*'rt2'!AZ$758,2)-AZ17</f>
        <v>39.309999999999995</v>
      </c>
      <c r="BA16" s="2">
        <v>0</v>
      </c>
      <c r="BB16" s="3">
        <f t="shared" si="0"/>
        <v>20916.440000000028</v>
      </c>
      <c r="BC16" s="3">
        <f t="shared" si="1"/>
        <v>12403.08</v>
      </c>
    </row>
    <row r="17" spans="1:55">
      <c r="A17" t="s">
        <v>56</v>
      </c>
      <c r="B17">
        <v>166435</v>
      </c>
      <c r="C17" t="s">
        <v>61</v>
      </c>
      <c r="D17" t="s">
        <v>233</v>
      </c>
      <c r="F17" s="2">
        <f>ROUND(Volume!E19*'rt2'!F$759,2)</f>
        <v>0</v>
      </c>
      <c r="G17" s="2"/>
      <c r="H17" s="2">
        <f>ROUND(Volume!G19*'rt2'!H$759,2)</f>
        <v>0</v>
      </c>
      <c r="I17" s="2"/>
      <c r="J17" s="2">
        <f>ROUND(Volume!I19*'rt2'!J$759,2)</f>
        <v>0</v>
      </c>
      <c r="K17" s="2"/>
      <c r="L17" s="2">
        <f>ROUND(Volume!K19*'rt2'!L$759,2)</f>
        <v>491.57</v>
      </c>
      <c r="M17" s="2"/>
      <c r="N17" s="2">
        <f>ROUND(Volume!M19*'rt2'!N$759,2)</f>
        <v>2077.4299999999998</v>
      </c>
      <c r="O17" s="2"/>
      <c r="P17" s="2">
        <f>ROUND(Volume!O19*'rt2'!P$759,2)</f>
        <v>4435.7700000000004</v>
      </c>
      <c r="Q17" s="2"/>
      <c r="R17" s="2">
        <f>ROUND(Volume!Q19*'rt2'!R$759,2)</f>
        <v>3838.37</v>
      </c>
      <c r="S17" s="2"/>
      <c r="T17" s="2">
        <f>ROUND(Volume!S19*'rt2'!T$759,2)</f>
        <v>2265.13</v>
      </c>
      <c r="U17" s="2"/>
      <c r="V17" s="2">
        <f>ROUND(Volume!U19*'rt2'!V$759,2)</f>
        <v>1669.71</v>
      </c>
      <c r="W17" s="2"/>
      <c r="X17" s="2">
        <f>ROUND(Volume!W19*'rt2'!X$759,2)</f>
        <v>80.3</v>
      </c>
      <c r="Y17" s="2"/>
      <c r="Z17" s="2">
        <f>ROUND(Volume!Y19*'rt2'!Z$759,2)</f>
        <v>0</v>
      </c>
      <c r="AA17" s="2"/>
      <c r="AB17" s="2">
        <f>ROUND(Volume!AA19*'rt2'!AB$759,2)</f>
        <v>0</v>
      </c>
      <c r="AC17" s="2"/>
      <c r="AD17" s="2"/>
      <c r="AE17" s="2"/>
      <c r="AF17" s="2"/>
      <c r="AG17" s="2"/>
      <c r="AH17" s="2"/>
      <c r="AI17" s="2"/>
      <c r="AJ17" s="2">
        <f>ROUND(Volume!AI19*'rt2'!AJ$759,2)</f>
        <v>1486.49</v>
      </c>
      <c r="AK17" s="2"/>
      <c r="AL17" s="2">
        <f>ROUND(Volume!AK19*'rt2'!AL$759,2)</f>
        <v>2654.07</v>
      </c>
      <c r="AM17" s="2"/>
      <c r="AN17" s="2">
        <f>ROUND(Volume!AM19*'rt2'!AN$759,2)</f>
        <v>3888.21</v>
      </c>
      <c r="AO17" s="2"/>
      <c r="AP17" s="2">
        <f>ROUND(Volume!AO19*'rt2'!AP$759,2)</f>
        <v>3605.71</v>
      </c>
      <c r="AQ17" s="2"/>
      <c r="AR17" s="2">
        <f>ROUND(Volume!AQ19*'rt2'!AR$759,2)</f>
        <v>2837.12</v>
      </c>
      <c r="AS17" s="2"/>
      <c r="AT17" s="2">
        <f>ROUND(Volume!AS19*'rt2'!AT$759,2)</f>
        <v>994.52</v>
      </c>
      <c r="AU17" s="2"/>
      <c r="AV17" s="2">
        <f>ROUND(Volume!AU19*'rt2'!AV$759,2)</f>
        <v>569.36</v>
      </c>
      <c r="AW17" s="2"/>
      <c r="AX17" s="2">
        <f>ROUND(Volume!AW19*'rt2'!AX$759,2)</f>
        <v>59.53</v>
      </c>
      <c r="AY17" s="2"/>
      <c r="AZ17" s="2">
        <f>ROUND(Volume!AY19*'rt2'!AZ$759,2)</f>
        <v>25.35</v>
      </c>
      <c r="BA17" s="2"/>
      <c r="BB17" s="3">
        <f t="shared" si="0"/>
        <v>16120.36</v>
      </c>
      <c r="BC17" s="3">
        <f t="shared" si="1"/>
        <v>14858.279999999999</v>
      </c>
    </row>
    <row r="18" spans="1:55">
      <c r="A18" t="s">
        <v>56</v>
      </c>
      <c r="B18">
        <v>166435</v>
      </c>
      <c r="C18" t="s">
        <v>61</v>
      </c>
      <c r="D18" t="s">
        <v>184</v>
      </c>
      <c r="E18" t="s">
        <v>230</v>
      </c>
      <c r="F18" s="2">
        <f>IF(378&gt;(F16+F17),378-(F16+F17),0)</f>
        <v>378</v>
      </c>
      <c r="G18" s="2"/>
      <c r="H18" s="2">
        <f>IF(378&gt;(H16+H17),378-(H16+H17),0)</f>
        <v>378</v>
      </c>
      <c r="I18" s="2"/>
      <c r="J18" s="2">
        <f>IF(378&gt;(J16+J17),378-(J16+J17),0)</f>
        <v>378</v>
      </c>
      <c r="K18" s="2"/>
      <c r="L18" s="2">
        <f>IF(378&gt;(L16+L17),378-(L16+L17),0)</f>
        <v>0</v>
      </c>
      <c r="M18" s="2"/>
      <c r="N18" s="2">
        <f>IF(378&gt;(N16+N17),378-(N16+N17),0)</f>
        <v>0</v>
      </c>
      <c r="O18" s="2"/>
      <c r="P18" s="2">
        <f>IF(378&gt;(P16+P17),378-(P16+P17),0)</f>
        <v>0</v>
      </c>
      <c r="Q18" s="2"/>
      <c r="R18" s="2">
        <f>IF(378&gt;(R16+R17),378-(R16+R17),0)</f>
        <v>0</v>
      </c>
      <c r="S18" s="2"/>
      <c r="T18" s="2">
        <f>IF(378&gt;(T16+T17),378-(T16+T17),0)</f>
        <v>0</v>
      </c>
      <c r="U18" s="2"/>
      <c r="V18" s="2">
        <f>IF(378&gt;(V16+V17),378-(V16+V17),0)</f>
        <v>0</v>
      </c>
      <c r="W18" s="2"/>
      <c r="X18" s="2">
        <f>IF(378&gt;(X16+X17),378-(X16+X17),0)</f>
        <v>238.66</v>
      </c>
      <c r="Y18" s="2"/>
      <c r="Z18" s="2">
        <f>IF(378&gt;(Z16+Z17),378-(Z16+Z17),0)</f>
        <v>378</v>
      </c>
      <c r="AA18" s="2"/>
      <c r="AB18" s="2">
        <f>IF(378&gt;(AB16+AB17),378-(AB16+AB17),0)</f>
        <v>378</v>
      </c>
      <c r="AC18" s="2"/>
      <c r="AD18" s="2"/>
      <c r="AE18" s="2"/>
      <c r="AF18" s="2"/>
      <c r="AG18" s="2"/>
      <c r="AH18" s="2"/>
      <c r="AI18" s="2"/>
      <c r="AJ18" s="2">
        <f>IF(378&gt;(AJ16+AJ17),378-(AJ16+AJ17),0)</f>
        <v>0</v>
      </c>
      <c r="AK18" s="2"/>
      <c r="AL18" s="2">
        <f>IF(378&gt;(AL16+AL17),378-(AL16+AL17),0)</f>
        <v>0</v>
      </c>
      <c r="AM18" s="2"/>
      <c r="AN18" s="2">
        <f>IF(378&gt;(AN16+AN17),378-(AN16+AN17),0)</f>
        <v>0</v>
      </c>
      <c r="AO18" s="2"/>
      <c r="AP18" s="2">
        <f>IF(378&gt;(AP16+AP17),378-(AP16+AP17),0)</f>
        <v>0</v>
      </c>
      <c r="AQ18" s="2"/>
      <c r="AR18" s="2">
        <f>IF(378&gt;(AR16+AR17),378-(AR16+AR17),0)</f>
        <v>0</v>
      </c>
      <c r="AS18" s="2"/>
      <c r="AT18" s="2">
        <f>IF(378&gt;(AT16+AT17),378-(AT16+AT17),0)</f>
        <v>0</v>
      </c>
      <c r="AU18" s="2"/>
      <c r="AV18" s="2">
        <f>IF(378&gt;(AV16+AV17),378-(AV16+AV17),0)</f>
        <v>0</v>
      </c>
      <c r="AW18" s="2"/>
      <c r="AX18" s="2">
        <f>IF(378&gt;(AX16+AX17),378-(AX16+AX17),0)</f>
        <v>200.18</v>
      </c>
      <c r="AY18" s="2"/>
      <c r="AZ18" s="2">
        <f>IF(378&gt;(AZ16+AZ17),378-(AZ16+AZ17),0)</f>
        <v>313.34000000000003</v>
      </c>
      <c r="BA18" s="2"/>
      <c r="BB18" s="3">
        <f t="shared" si="0"/>
        <v>513.52</v>
      </c>
      <c r="BC18" s="3">
        <f t="shared" si="1"/>
        <v>2128.66</v>
      </c>
    </row>
    <row r="19" spans="1:55">
      <c r="A19" t="s">
        <v>54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3">
        <f t="shared" si="0"/>
        <v>0</v>
      </c>
      <c r="BC19" s="3">
        <f t="shared" si="1"/>
        <v>0</v>
      </c>
    </row>
    <row r="20" spans="1:55">
      <c r="A20" t="s">
        <v>56</v>
      </c>
      <c r="B20">
        <v>166507</v>
      </c>
      <c r="C20" t="s">
        <v>62</v>
      </c>
      <c r="D20" t="s">
        <v>183</v>
      </c>
      <c r="E20" t="s">
        <v>63</v>
      </c>
      <c r="F20" s="2">
        <f>ROUND(Volume!E23*'rt2'!F$758,2)-F21</f>
        <v>147.67999999999998</v>
      </c>
      <c r="G20" s="2">
        <v>0</v>
      </c>
      <c r="H20" s="2">
        <f>ROUND(Volume!G23*'rt2'!H$758,2)-H21</f>
        <v>219.69</v>
      </c>
      <c r="I20" s="2">
        <v>0</v>
      </c>
      <c r="J20" s="2">
        <f>ROUND(Volume!I23*'rt2'!J$758,2)-J21</f>
        <v>290.07999999999993</v>
      </c>
      <c r="K20" s="2">
        <v>0</v>
      </c>
      <c r="L20" s="2">
        <f>ROUND(Volume!K23*'rt2'!L$758,2)-L21</f>
        <v>904.69999999999993</v>
      </c>
      <c r="M20" s="2">
        <v>0</v>
      </c>
      <c r="N20" s="2">
        <f>ROUND(Volume!M23*'rt2'!N$758,2)-N21</f>
        <v>1982.9099999999999</v>
      </c>
      <c r="O20" s="2">
        <v>0</v>
      </c>
      <c r="P20" s="2">
        <f>ROUND(Volume!O23*'rt2'!P$758,2)-P21</f>
        <v>4598.9800000000005</v>
      </c>
      <c r="Q20" s="2">
        <v>0</v>
      </c>
      <c r="R20" s="2">
        <f>ROUND(Volume!Q23*'rt2'!R$758,2)-R21</f>
        <v>4046.7900000000009</v>
      </c>
      <c r="S20" s="2">
        <v>0</v>
      </c>
      <c r="T20" s="2">
        <f>ROUND(Volume!S23*'rt2'!T$758,2)-T21</f>
        <v>2480.5699999999997</v>
      </c>
      <c r="U20" s="2">
        <v>0</v>
      </c>
      <c r="V20" s="2">
        <f>ROUND(Volume!U23*'rt2'!V$758,2)-V21</f>
        <v>2493.6499999999996</v>
      </c>
      <c r="W20" s="2">
        <v>0</v>
      </c>
      <c r="X20" s="2">
        <f>ROUND(Volume!W23*'rt2'!X$758,2)-X21</f>
        <v>337.57000000000005</v>
      </c>
      <c r="Y20" s="2">
        <v>0</v>
      </c>
      <c r="Z20" s="2">
        <f>ROUND(Volume!Y23*'rt2'!Z$758,2)-Z21</f>
        <v>265.34999999999997</v>
      </c>
      <c r="AA20" s="2">
        <v>0</v>
      </c>
      <c r="AB20" s="2">
        <f>ROUND(Volume!AA23*'rt2'!AB$758,2)-AB21</f>
        <v>223.58999999999997</v>
      </c>
      <c r="AC20" s="2">
        <v>0</v>
      </c>
      <c r="AD20" s="2">
        <f>ROUND(Volume!AC23*'rt2'!AD$758,2)-AD21</f>
        <v>149.77000000000001</v>
      </c>
      <c r="AE20" s="2">
        <v>0</v>
      </c>
      <c r="AF20" s="2">
        <f>ROUND(Volume!AE23*'rt2'!AF$758,2)-AF21</f>
        <v>172.70000000000002</v>
      </c>
      <c r="AG20" s="2">
        <v>0</v>
      </c>
      <c r="AH20" s="2">
        <f>ROUND(Volume!AG23*'rt2'!AH$758,2)-AH21</f>
        <v>401.91999999999996</v>
      </c>
      <c r="AI20" s="2">
        <v>0</v>
      </c>
      <c r="AJ20" s="2">
        <f>ROUND(Volume!AI23*'rt2'!AJ$758,2)-AJ21</f>
        <v>1429.96</v>
      </c>
      <c r="AK20" s="2">
        <v>0</v>
      </c>
      <c r="AL20" s="2">
        <f>ROUND(Volume!AK23*'rt2'!AL$758,2)-AL21</f>
        <v>2658.88</v>
      </c>
      <c r="AM20" s="2">
        <v>0</v>
      </c>
      <c r="AN20" s="2">
        <f>ROUND(Volume!AM23*'rt2'!AN$758,2)-AN21</f>
        <v>3146.7499999999995</v>
      </c>
      <c r="AO20" s="2">
        <v>0</v>
      </c>
      <c r="AP20" s="2">
        <f>ROUND(Volume!AO23*'rt2'!AP$758,2)-AP21</f>
        <v>3497.79</v>
      </c>
      <c r="AQ20" s="2">
        <v>0</v>
      </c>
      <c r="AR20" s="2">
        <f>ROUND(Volume!AQ23*'rt2'!AR$758,2)-AR21</f>
        <v>4117.25</v>
      </c>
      <c r="AS20" s="2">
        <v>0</v>
      </c>
      <c r="AT20" s="2">
        <f>ROUND(Volume!AS23*'rt2'!AT$758,2)-AT21</f>
        <v>2041.56</v>
      </c>
      <c r="AU20" s="2">
        <v>0</v>
      </c>
      <c r="AV20" s="2">
        <f>ROUND(Volume!AU23*'rt2'!AV$758,2)-AV21</f>
        <v>1754.6799999999998</v>
      </c>
      <c r="AW20" s="2">
        <v>0</v>
      </c>
      <c r="AX20" s="2">
        <f>ROUND(Volume!AW23*'rt2'!AX$758,2)-AX21</f>
        <v>428.49</v>
      </c>
      <c r="AY20" s="2">
        <v>0</v>
      </c>
      <c r="AZ20" s="2">
        <f>ROUND(Volume!AY23*'rt2'!AZ$758,2)-AZ21</f>
        <v>241.26999999999998</v>
      </c>
      <c r="BA20" s="2">
        <v>0</v>
      </c>
      <c r="BB20" s="3">
        <f t="shared" si="0"/>
        <v>20041.020000000004</v>
      </c>
      <c r="BC20" s="3">
        <f t="shared" si="1"/>
        <v>17991.560000000001</v>
      </c>
    </row>
    <row r="21" spans="1:55">
      <c r="A21" t="s">
        <v>56</v>
      </c>
      <c r="B21">
        <v>166507</v>
      </c>
      <c r="C21" t="s">
        <v>62</v>
      </c>
      <c r="D21" t="s">
        <v>233</v>
      </c>
      <c r="F21" s="2">
        <f>ROUND(Volume!E23*'rt2'!F$759,2)</f>
        <v>215.08</v>
      </c>
      <c r="G21" s="2"/>
      <c r="H21" s="2">
        <f>ROUND(Volume!G23*'rt2'!H$759,2)</f>
        <v>181.07</v>
      </c>
      <c r="I21" s="2"/>
      <c r="J21" s="2">
        <f>ROUND(Volume!I23*'rt2'!J$759,2)</f>
        <v>260.85000000000002</v>
      </c>
      <c r="K21" s="2"/>
      <c r="L21" s="2">
        <f>ROUND(Volume!K23*'rt2'!L$759,2)</f>
        <v>631.38</v>
      </c>
      <c r="M21" s="2"/>
      <c r="N21" s="2">
        <f>ROUND(Volume!M23*'rt2'!N$759,2)</f>
        <v>2457.88</v>
      </c>
      <c r="O21" s="2"/>
      <c r="P21" s="2">
        <f>ROUND(Volume!O23*'rt2'!P$759,2)</f>
        <v>5700.61</v>
      </c>
      <c r="Q21" s="2"/>
      <c r="R21" s="2">
        <f>ROUND(Volume!Q23*'rt2'!R$759,2)</f>
        <v>5079.49</v>
      </c>
      <c r="S21" s="2"/>
      <c r="T21" s="2">
        <f>ROUND(Volume!S23*'rt2'!T$759,2)</f>
        <v>3181.96</v>
      </c>
      <c r="U21" s="2"/>
      <c r="V21" s="2">
        <f>ROUND(Volume!U23*'rt2'!V$759,2)</f>
        <v>2666.8</v>
      </c>
      <c r="W21" s="2"/>
      <c r="X21" s="2">
        <f>ROUND(Volume!W23*'rt2'!X$759,2)</f>
        <v>459.12</v>
      </c>
      <c r="Y21" s="2"/>
      <c r="Z21" s="2">
        <f>ROUND(Volume!Y23*'rt2'!Z$759,2)</f>
        <v>383.8</v>
      </c>
      <c r="AA21" s="2"/>
      <c r="AB21" s="2">
        <f>ROUND(Volume!AA23*'rt2'!AB$759,2)</f>
        <v>316.55</v>
      </c>
      <c r="AC21" s="2"/>
      <c r="AD21" s="2">
        <f>ROUND(Volume!AC23*'rt2'!AD$759,2)</f>
        <v>210.72</v>
      </c>
      <c r="AE21" s="2"/>
      <c r="AF21" s="2">
        <f>ROUND(Volume!AE23*'rt2'!AF$759,2)</f>
        <v>244.15</v>
      </c>
      <c r="AG21" s="2"/>
      <c r="AH21" s="2">
        <f>ROUND(Volume!AG23*'rt2'!AH$759,2)</f>
        <v>430.11</v>
      </c>
      <c r="AI21" s="2"/>
      <c r="AJ21" s="2">
        <f>ROUND(Volume!AI23*'rt2'!AJ$759,2)</f>
        <v>1442.38</v>
      </c>
      <c r="AK21" s="2"/>
      <c r="AL21" s="2">
        <f>ROUND(Volume!AK23*'rt2'!AL$759,2)</f>
        <v>2363.16</v>
      </c>
      <c r="AM21" s="2"/>
      <c r="AN21" s="2">
        <f>ROUND(Volume!AM23*'rt2'!AN$759,2)</f>
        <v>2876.65</v>
      </c>
      <c r="AO21" s="2"/>
      <c r="AP21" s="2">
        <f>ROUND(Volume!AO23*'rt2'!AP$759,2)</f>
        <v>2742.87</v>
      </c>
      <c r="AQ21" s="2"/>
      <c r="AR21" s="2">
        <f>ROUND(Volume!AQ23*'rt2'!AR$759,2)</f>
        <v>2579.7399999999998</v>
      </c>
      <c r="AS21" s="2"/>
      <c r="AT21" s="2">
        <f>ROUND(Volume!AS23*'rt2'!AT$759,2)</f>
        <v>1113.81</v>
      </c>
      <c r="AU21" s="2"/>
      <c r="AV21" s="2">
        <f>ROUND(Volume!AU23*'rt2'!AV$759,2)</f>
        <v>958.84</v>
      </c>
      <c r="AW21" s="2"/>
      <c r="AX21" s="2">
        <f>ROUND(Volume!AW23*'rt2'!AX$759,2)</f>
        <v>215.62</v>
      </c>
      <c r="AY21" s="2"/>
      <c r="AZ21" s="2">
        <f>ROUND(Volume!AY23*'rt2'!AZ$759,2)</f>
        <v>155.61000000000001</v>
      </c>
      <c r="BA21" s="2"/>
      <c r="BB21" s="3">
        <f t="shared" si="0"/>
        <v>15333.660000000002</v>
      </c>
      <c r="BC21" s="3">
        <f t="shared" si="1"/>
        <v>21534.589999999997</v>
      </c>
    </row>
    <row r="22" spans="1:55">
      <c r="A22" t="s">
        <v>56</v>
      </c>
      <c r="B22">
        <v>166507</v>
      </c>
      <c r="C22" t="s">
        <v>62</v>
      </c>
      <c r="D22" t="s">
        <v>184</v>
      </c>
      <c r="E22" t="s">
        <v>230</v>
      </c>
      <c r="F22" s="2">
        <f>IF(378&gt;(F20+F21),378-(F20+F21),0)</f>
        <v>15.240000000000009</v>
      </c>
      <c r="G22" s="2"/>
      <c r="H22" s="2">
        <f>IF(378&gt;(H20+H21),378-(H20+H21),0)</f>
        <v>0</v>
      </c>
      <c r="I22" s="2"/>
      <c r="J22" s="2">
        <f>IF(378&gt;(J20+J21),378-(J20+J21),0)</f>
        <v>0</v>
      </c>
      <c r="K22" s="2"/>
      <c r="L22" s="2">
        <f>IF(378&gt;(L20+L21),378-(L20+L21),0)</f>
        <v>0</v>
      </c>
      <c r="M22" s="2"/>
      <c r="N22" s="2">
        <f>IF(378&gt;(N20+N21),378-(N20+N21),0)</f>
        <v>0</v>
      </c>
      <c r="O22" s="2"/>
      <c r="P22" s="2">
        <f>IF(378&gt;(P20+P21),378-(P20+P21),0)</f>
        <v>0</v>
      </c>
      <c r="Q22" s="2"/>
      <c r="R22" s="2">
        <f>IF(378&gt;(R20+R21),378-(R20+R21),0)</f>
        <v>0</v>
      </c>
      <c r="S22" s="2"/>
      <c r="T22" s="2">
        <f>IF(378&gt;(T20+T21),378-(T20+T21),0)</f>
        <v>0</v>
      </c>
      <c r="U22" s="2"/>
      <c r="V22" s="2">
        <f>IF(378&gt;(V20+V21),378-(V20+V21),0)</f>
        <v>0</v>
      </c>
      <c r="W22" s="2"/>
      <c r="X22" s="2">
        <f>IF(378&gt;(X20+X21),378-(X20+X21),0)</f>
        <v>0</v>
      </c>
      <c r="Y22" s="2"/>
      <c r="Z22" s="2">
        <f>IF(378&gt;(Z20+Z21),378-(Z20+Z21),0)</f>
        <v>0</v>
      </c>
      <c r="AA22" s="2"/>
      <c r="AB22" s="2">
        <f>IF(378&gt;(AB20+AB21),378-(AB20+AB21),0)</f>
        <v>0</v>
      </c>
      <c r="AC22" s="2"/>
      <c r="AD22" s="2">
        <f>IF(378&gt;(AD20+AD21),378-(AD20+AD21),0)</f>
        <v>17.509999999999991</v>
      </c>
      <c r="AE22" s="2"/>
      <c r="AF22" s="2">
        <f>IF(378&gt;(AF20+AF21),378-(AF20+AF21),0)</f>
        <v>0</v>
      </c>
      <c r="AG22" s="2"/>
      <c r="AH22" s="2">
        <f>IF(378&gt;(AH20+AH21),378-(AH20+AH21),0)</f>
        <v>0</v>
      </c>
      <c r="AI22" s="2"/>
      <c r="AJ22" s="2">
        <f>IF(378&gt;(AJ20+AJ21),378-(AJ20+AJ21),0)</f>
        <v>0</v>
      </c>
      <c r="AK22" s="2"/>
      <c r="AL22" s="2">
        <f>IF(378&gt;(AL20+AL21),378-(AL20+AL21),0)</f>
        <v>0</v>
      </c>
      <c r="AM22" s="2"/>
      <c r="AN22" s="2">
        <f>IF(378&gt;(AN20+AN21),378-(AN20+AN21),0)</f>
        <v>0</v>
      </c>
      <c r="AO22" s="2"/>
      <c r="AP22" s="2">
        <f>IF(378&gt;(AP20+AP21),378-(AP20+AP21),0)</f>
        <v>0</v>
      </c>
      <c r="AQ22" s="2"/>
      <c r="AR22" s="2">
        <f>IF(378&gt;(AR20+AR21),378-(AR20+AR21),0)</f>
        <v>0</v>
      </c>
      <c r="AS22" s="2"/>
      <c r="AT22" s="2">
        <f>IF(378&gt;(AT20+AT21),378-(AT20+AT21),0)</f>
        <v>0</v>
      </c>
      <c r="AU22" s="2"/>
      <c r="AV22" s="2">
        <f>IF(378&gt;(AV20+AV21),378-(AV20+AV21),0)</f>
        <v>0</v>
      </c>
      <c r="AW22" s="2"/>
      <c r="AX22" s="2">
        <f>IF(378&gt;(AX20+AX21),378-(AX20+AX21),0)</f>
        <v>0</v>
      </c>
      <c r="AY22" s="2"/>
      <c r="AZ22" s="2">
        <f>IF(378&gt;(AZ20+AZ21),378-(AZ20+AZ21),0)</f>
        <v>0</v>
      </c>
      <c r="BA22" s="2"/>
      <c r="BB22" s="3">
        <f t="shared" si="0"/>
        <v>17.509999999999991</v>
      </c>
      <c r="BC22" s="3">
        <f t="shared" si="1"/>
        <v>15.240000000000009</v>
      </c>
    </row>
    <row r="23" spans="1:55">
      <c r="A23" t="s">
        <v>56</v>
      </c>
      <c r="B23">
        <v>166507</v>
      </c>
      <c r="C23" t="s">
        <v>62</v>
      </c>
      <c r="D23" t="s">
        <v>231</v>
      </c>
      <c r="E23" t="s">
        <v>64</v>
      </c>
      <c r="F23" s="2">
        <v>124.75</v>
      </c>
      <c r="G23" s="2">
        <v>0</v>
      </c>
      <c r="H23" s="2">
        <v>125.24</v>
      </c>
      <c r="I23" s="2">
        <v>0</v>
      </c>
      <c r="J23" s="2">
        <v>127.21</v>
      </c>
      <c r="K23" s="2">
        <v>0</v>
      </c>
      <c r="L23" s="2">
        <v>140.1</v>
      </c>
      <c r="M23" s="2">
        <v>0</v>
      </c>
      <c r="N23" s="2">
        <v>180.78</v>
      </c>
      <c r="O23" s="2">
        <v>0</v>
      </c>
      <c r="P23" s="2">
        <v>260.98</v>
      </c>
      <c r="Q23" s="2">
        <v>0</v>
      </c>
      <c r="R23" s="2">
        <v>244.92</v>
      </c>
      <c r="S23" s="2">
        <v>0</v>
      </c>
      <c r="T23" s="2">
        <v>197.51</v>
      </c>
      <c r="U23" s="2">
        <v>0</v>
      </c>
      <c r="V23" s="2">
        <v>194.51</v>
      </c>
      <c r="W23" s="2">
        <v>0</v>
      </c>
      <c r="X23" s="2">
        <v>131.5</v>
      </c>
      <c r="Y23" s="2">
        <v>0</v>
      </c>
      <c r="Z23" s="2">
        <v>129.37</v>
      </c>
      <c r="AA23" s="2">
        <v>0</v>
      </c>
      <c r="AB23" s="2">
        <v>127.8</v>
      </c>
      <c r="AC23" s="2">
        <v>0</v>
      </c>
      <c r="AD23" s="2">
        <v>125.15</v>
      </c>
      <c r="AE23" s="2">
        <v>0</v>
      </c>
      <c r="AF23" s="2">
        <v>125.95</v>
      </c>
      <c r="AG23" s="2">
        <v>0</v>
      </c>
      <c r="AH23" s="2">
        <v>131.88</v>
      </c>
      <c r="AI23" s="2">
        <v>0</v>
      </c>
      <c r="AJ23" s="2">
        <v>161.02000000000001</v>
      </c>
      <c r="AK23" s="2">
        <v>0</v>
      </c>
      <c r="AL23" s="2">
        <v>191.72</v>
      </c>
      <c r="AM23" s="2">
        <v>0</v>
      </c>
      <c r="AN23" s="2">
        <v>211.54</v>
      </c>
      <c r="AO23" s="2">
        <v>0</v>
      </c>
      <c r="AP23" s="2">
        <v>214.85</v>
      </c>
      <c r="AQ23" s="2">
        <v>0</v>
      </c>
      <c r="AR23" s="2">
        <v>221.78</v>
      </c>
      <c r="AS23" s="2">
        <v>0</v>
      </c>
      <c r="AT23" s="2">
        <v>167.96</v>
      </c>
      <c r="AU23" s="2">
        <v>0</v>
      </c>
      <c r="AV23" s="2">
        <v>167.32</v>
      </c>
      <c r="AW23" s="2">
        <v>0</v>
      </c>
      <c r="AX23" s="2">
        <v>131.22999999999999</v>
      </c>
      <c r="AY23" s="2">
        <v>0</v>
      </c>
      <c r="AZ23" s="2">
        <v>126.83</v>
      </c>
      <c r="BA23" s="2">
        <v>0</v>
      </c>
      <c r="BB23" s="3">
        <f t="shared" si="0"/>
        <v>1977.2299999999998</v>
      </c>
      <c r="BC23" s="3">
        <f t="shared" si="1"/>
        <v>1984.6699999999998</v>
      </c>
    </row>
    <row r="24" spans="1:55">
      <c r="A24" t="s">
        <v>54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3">
        <f t="shared" si="0"/>
        <v>0</v>
      </c>
      <c r="BC24" s="3">
        <f t="shared" si="1"/>
        <v>0</v>
      </c>
    </row>
    <row r="25" spans="1:55">
      <c r="A25" t="s">
        <v>56</v>
      </c>
      <c r="B25">
        <v>166544</v>
      </c>
      <c r="C25" t="s">
        <v>65</v>
      </c>
      <c r="D25" t="s">
        <v>183</v>
      </c>
      <c r="E25" t="s">
        <v>58</v>
      </c>
      <c r="F25" s="2">
        <f>ROUND(Volume!E28*'rt2'!F$756,2)-F26</f>
        <v>530.57000000000005</v>
      </c>
      <c r="G25" s="2">
        <v>0</v>
      </c>
      <c r="H25" s="2">
        <f>ROUND(Volume!G28*'rt2'!H$756,2)-H26</f>
        <v>94.65</v>
      </c>
      <c r="I25" s="2">
        <v>0</v>
      </c>
      <c r="J25" s="2">
        <f>ROUND(Volume!I28*'rt2'!J$756,2)-J26</f>
        <v>0</v>
      </c>
      <c r="K25" s="2">
        <v>0</v>
      </c>
      <c r="L25" s="2">
        <f>ROUND(Volume!K28*'rt2'!L$756,2)-L26</f>
        <v>1361.77</v>
      </c>
      <c r="M25" s="2">
        <v>0</v>
      </c>
      <c r="N25" s="2">
        <f>ROUND(Volume!M28*'rt2'!N$756,2)-N26</f>
        <v>5293.9</v>
      </c>
      <c r="O25" s="2">
        <v>0</v>
      </c>
      <c r="P25" s="2">
        <f>ROUND(Volume!O28*'rt2'!P$756,2)-P26</f>
        <v>7985.2899999999991</v>
      </c>
      <c r="Q25" s="2">
        <v>0</v>
      </c>
      <c r="R25" s="2">
        <f>ROUND(Volume!Q28*'rt2'!R$756,2)-R26</f>
        <v>10626.46</v>
      </c>
      <c r="S25" s="2">
        <v>0</v>
      </c>
      <c r="T25" s="2">
        <f>ROUND(Volume!S28*'rt2'!T$756,2)-T26</f>
        <v>8383.0399999999991</v>
      </c>
      <c r="U25" s="2">
        <v>0</v>
      </c>
      <c r="V25" s="2">
        <f>ROUND(Volume!U28*'rt2'!V$756,2)-V26</f>
        <v>5322.0999999999995</v>
      </c>
      <c r="W25" s="2">
        <v>0</v>
      </c>
      <c r="X25" s="2">
        <f>ROUND(Volume!W28*'rt2'!X$756,2)-X26</f>
        <v>4430.04</v>
      </c>
      <c r="Y25" s="2">
        <v>0</v>
      </c>
      <c r="Z25" s="2">
        <f>ROUND(Volume!Y28*'rt2'!Z$756,2)-Z26</f>
        <v>512.94999999999993</v>
      </c>
      <c r="AA25" s="2">
        <v>0</v>
      </c>
      <c r="AB25" s="2">
        <f>ROUND(Volume!AA28*'rt2'!AB$756,2)-AB26</f>
        <v>170.21</v>
      </c>
      <c r="AC25" s="2">
        <v>0</v>
      </c>
      <c r="AD25" s="2">
        <f>ROUND(Volume!AC28*'rt2'!AD$756,2)-AD26</f>
        <v>59.040000000000006</v>
      </c>
      <c r="AE25" s="2">
        <v>0</v>
      </c>
      <c r="AF25" s="2">
        <f>ROUND(Volume!AE28*'rt2'!AF$756,2)-AF26</f>
        <v>18.939999999999998</v>
      </c>
      <c r="AG25" s="2">
        <v>0</v>
      </c>
      <c r="AH25" s="2">
        <f>ROUND(Volume!AG28*'rt2'!AH$756,2)-AH26</f>
        <v>458.69000000000005</v>
      </c>
      <c r="AI25" s="2">
        <v>0</v>
      </c>
      <c r="AJ25" s="2">
        <f>ROUND(Volume!AI28*'rt2'!AJ$756,2)-AJ26</f>
        <v>862.29</v>
      </c>
      <c r="AK25" s="2">
        <v>0</v>
      </c>
      <c r="AL25" s="2">
        <f>ROUND(Volume!AK28*'rt2'!AL$756,2)-AL26</f>
        <v>5034.1800000000012</v>
      </c>
      <c r="AM25" s="2">
        <v>0</v>
      </c>
      <c r="AN25" s="2">
        <f>ROUND(Volume!AM28*'rt2'!AN$756,2)-AN26</f>
        <v>6393.6100000000006</v>
      </c>
      <c r="AO25" s="2">
        <v>0</v>
      </c>
      <c r="AP25" s="2">
        <f>ROUND(Volume!AO28*'rt2'!AP$756,2)-AP26</f>
        <v>8152.6699999999992</v>
      </c>
      <c r="AQ25" s="2">
        <v>0</v>
      </c>
      <c r="AR25" s="2">
        <f>ROUND(Volume!AQ28*'rt2'!AR$756,2)-AR26</f>
        <v>7702.21</v>
      </c>
      <c r="AS25" s="2">
        <v>0</v>
      </c>
      <c r="AT25" s="2">
        <f>ROUND(Volume!AS28*'rt2'!AT$756,2)-AT26</f>
        <v>6407.1100000000006</v>
      </c>
      <c r="AU25" s="2">
        <v>0</v>
      </c>
      <c r="AV25" s="2">
        <f>ROUND(Volume!AU28*'rt2'!AV$756,2)-AV26</f>
        <v>3052.76</v>
      </c>
      <c r="AW25" s="2">
        <v>0</v>
      </c>
      <c r="AX25" s="2">
        <f>ROUND(Volume!AW28*'rt2'!AX$756,2)-AX26</f>
        <v>1253.9099999999999</v>
      </c>
      <c r="AY25" s="2">
        <v>0</v>
      </c>
      <c r="AZ25" s="2">
        <f>ROUND(Volume!AY28*'rt2'!AZ$756,2)-AZ26</f>
        <v>1112.0700000000002</v>
      </c>
      <c r="BA25" s="2">
        <v>0</v>
      </c>
      <c r="BB25" s="3">
        <f t="shared" si="0"/>
        <v>40507.480000000003</v>
      </c>
      <c r="BC25" s="3">
        <f t="shared" si="1"/>
        <v>44710.979999999996</v>
      </c>
    </row>
    <row r="26" spans="1:55">
      <c r="A26" t="s">
        <v>56</v>
      </c>
      <c r="B26">
        <v>166544</v>
      </c>
      <c r="C26" t="s">
        <v>65</v>
      </c>
      <c r="D26" t="s">
        <v>233</v>
      </c>
      <c r="F26" s="2">
        <f>ROUND(Volume!E28*'rt2'!F$757,2)</f>
        <v>585.89</v>
      </c>
      <c r="G26" s="2"/>
      <c r="H26" s="2">
        <f>ROUND(Volume!G28*'rt2'!H$757,2)</f>
        <v>137.84</v>
      </c>
      <c r="I26" s="2"/>
      <c r="J26" s="2">
        <f>ROUND(Volume!I28*'rt2'!J$757,2)</f>
        <v>0</v>
      </c>
      <c r="K26" s="2"/>
      <c r="L26" s="2">
        <f>ROUND(Volume!K28*'rt2'!L$757,2)</f>
        <v>1224.5999999999999</v>
      </c>
      <c r="M26" s="2"/>
      <c r="N26" s="2">
        <f>ROUND(Volume!M28*'rt2'!N$757,2)</f>
        <v>3694.6</v>
      </c>
      <c r="O26" s="2"/>
      <c r="P26" s="2">
        <f>ROUND(Volume!O28*'rt2'!P$757,2)</f>
        <v>9898.06</v>
      </c>
      <c r="Q26" s="2"/>
      <c r="R26" s="2">
        <f>ROUND(Volume!Q28*'rt2'!R$757,2)</f>
        <v>13171.89</v>
      </c>
      <c r="S26" s="2"/>
      <c r="T26" s="2">
        <f>ROUND(Volume!S28*'rt2'!T$757,2)</f>
        <v>10522.31</v>
      </c>
      <c r="U26" s="2"/>
      <c r="V26" s="2">
        <f>ROUND(Volume!U28*'rt2'!V$757,2)</f>
        <v>6826.96</v>
      </c>
      <c r="W26" s="2"/>
      <c r="X26" s="2">
        <f>ROUND(Volume!W28*'rt2'!X$757,2)</f>
        <v>4737.63</v>
      </c>
      <c r="Y26" s="2"/>
      <c r="Z26" s="2">
        <f>ROUND(Volume!Y28*'rt2'!Z$757,2)</f>
        <v>697.66</v>
      </c>
      <c r="AA26" s="2"/>
      <c r="AB26" s="2">
        <f>ROUND(Volume!AA28*'rt2'!AB$757,2)</f>
        <v>246.17</v>
      </c>
      <c r="AC26" s="2"/>
      <c r="AD26" s="2">
        <f>ROUND(Volume!AC28*'rt2'!AD$757,2)</f>
        <v>83.58</v>
      </c>
      <c r="AE26" s="2"/>
      <c r="AF26" s="2">
        <f>ROUND(Volume!AE28*'rt2'!AF$757,2)</f>
        <v>26.64</v>
      </c>
      <c r="AG26" s="2"/>
      <c r="AH26" s="2">
        <f>ROUND(Volume!AG28*'rt2'!AH$757,2)</f>
        <v>648.48</v>
      </c>
      <c r="AI26" s="2"/>
      <c r="AJ26" s="2">
        <f>ROUND(Volume!AI28*'rt2'!AJ$757,2)</f>
        <v>922.77</v>
      </c>
      <c r="AK26" s="2"/>
      <c r="AL26" s="2">
        <f>ROUND(Volume!AK28*'rt2'!AL$757,2)</f>
        <v>5077.8599999999997</v>
      </c>
      <c r="AM26" s="2"/>
      <c r="AN26" s="2">
        <f>ROUND(Volume!AM28*'rt2'!AN$757,2)</f>
        <v>5682.5</v>
      </c>
      <c r="AO26" s="2"/>
      <c r="AP26" s="2">
        <f>ROUND(Volume!AO28*'rt2'!AP$757,2)</f>
        <v>7452.88</v>
      </c>
      <c r="AQ26" s="2"/>
      <c r="AR26" s="2">
        <f>ROUND(Volume!AQ28*'rt2'!AR$757,2)</f>
        <v>6039.86</v>
      </c>
      <c r="AS26" s="2"/>
      <c r="AT26" s="2">
        <f>ROUND(Volume!AS28*'rt2'!AT$757,2)</f>
        <v>4014.5</v>
      </c>
      <c r="AU26" s="2"/>
      <c r="AV26" s="2">
        <f>ROUND(Volume!AU28*'rt2'!AV$757,2)</f>
        <v>1665.5</v>
      </c>
      <c r="AW26" s="2"/>
      <c r="AX26" s="2">
        <f>ROUND(Volume!AW28*'rt2'!AX$757,2)</f>
        <v>685.19</v>
      </c>
      <c r="AY26" s="2"/>
      <c r="AZ26" s="2">
        <f>ROUND(Volume!AY28*'rt2'!AZ$757,2)</f>
        <v>559.62</v>
      </c>
      <c r="BA26" s="2"/>
      <c r="BB26" s="3">
        <f t="shared" si="0"/>
        <v>32859.379999999997</v>
      </c>
      <c r="BC26" s="3">
        <f t="shared" si="1"/>
        <v>51743.609999999993</v>
      </c>
    </row>
    <row r="27" spans="1:55">
      <c r="A27" t="s">
        <v>56</v>
      </c>
      <c r="B27">
        <v>166544</v>
      </c>
      <c r="C27" t="s">
        <v>65</v>
      </c>
      <c r="D27" t="s">
        <v>184</v>
      </c>
      <c r="E27" t="s">
        <v>224</v>
      </c>
      <c r="F27" s="2">
        <f>IF(378&gt;(F25+F26),378-(F25+F26),0)</f>
        <v>0</v>
      </c>
      <c r="G27" s="2"/>
      <c r="H27" s="2">
        <f>IF(378&gt;(H25+H26),378-(H25+H26),0)</f>
        <v>145.51</v>
      </c>
      <c r="I27" s="2"/>
      <c r="J27" s="2">
        <f>IF(378&gt;(J25+J26),378-(J25+J26),0)</f>
        <v>378</v>
      </c>
      <c r="K27" s="2"/>
      <c r="L27" s="2">
        <f>IF(378&gt;(L25+L26),378-(L25+L26),0)</f>
        <v>0</v>
      </c>
      <c r="M27" s="2"/>
      <c r="N27" s="2">
        <f>IF(378&gt;(N25+N26),378-(N25+N26),0)</f>
        <v>0</v>
      </c>
      <c r="O27" s="2"/>
      <c r="P27" s="2">
        <f>IF(378&gt;(P25+P26),378-(P25+P26),0)</f>
        <v>0</v>
      </c>
      <c r="Q27" s="2"/>
      <c r="R27" s="2">
        <f>IF(378&gt;(R25+R26),378-(R25+R26),0)</f>
        <v>0</v>
      </c>
      <c r="S27" s="2"/>
      <c r="T27" s="2">
        <f>IF(378&gt;(T25+T26),378-(T25+T26),0)</f>
        <v>0</v>
      </c>
      <c r="U27" s="2"/>
      <c r="V27" s="2">
        <f>IF(378&gt;(V25+V26),378-(V25+V26),0)</f>
        <v>0</v>
      </c>
      <c r="W27" s="2"/>
      <c r="X27" s="2">
        <f>IF(378&gt;(X25+X26),378-(X25+X26),0)</f>
        <v>0</v>
      </c>
      <c r="Y27" s="2"/>
      <c r="Z27" s="2">
        <f>IF(378&gt;(Z25+Z26),378-(Z25+Z26),0)</f>
        <v>0</v>
      </c>
      <c r="AA27" s="2"/>
      <c r="AB27" s="2">
        <f>IF(378&gt;(AB25+AB26),378-(AB25+AB26),0)</f>
        <v>0</v>
      </c>
      <c r="AC27" s="2"/>
      <c r="AD27" s="2">
        <f>IF(378&gt;(AD25+AD26),378-(AD25+AD26),0)</f>
        <v>235.38</v>
      </c>
      <c r="AE27" s="2"/>
      <c r="AF27" s="2">
        <f>IF(378&gt;(AF25+AF26),378-(AF25+AF26),0)</f>
        <v>332.42</v>
      </c>
      <c r="AG27" s="2"/>
      <c r="AH27" s="2">
        <f>IF(378&gt;(AH25+AH26),378-(AH25+AH26),0)</f>
        <v>0</v>
      </c>
      <c r="AI27" s="2"/>
      <c r="AJ27" s="2">
        <f>IF(378&gt;(AJ25+AJ26),378-(AJ25+AJ26),0)</f>
        <v>0</v>
      </c>
      <c r="AK27" s="2"/>
      <c r="AL27" s="2">
        <f>IF(378&gt;(AL25+AL26),378-(AL25+AL26),0)</f>
        <v>0</v>
      </c>
      <c r="AM27" s="2"/>
      <c r="AN27" s="2">
        <f>IF(378&gt;(AN25+AN26),378-(AN25+AN26),0)</f>
        <v>0</v>
      </c>
      <c r="AO27" s="2"/>
      <c r="AP27" s="2">
        <f>IF(378&gt;(AP25+AP26),378-(AP25+AP26),0)</f>
        <v>0</v>
      </c>
      <c r="AQ27" s="2"/>
      <c r="AR27" s="2">
        <f>IF(378&gt;(AR25+AR26),378-(AR25+AR26),0)</f>
        <v>0</v>
      </c>
      <c r="AS27" s="2"/>
      <c r="AT27" s="2">
        <f>IF(378&gt;(AT25+AT26),378-(AT25+AT26),0)</f>
        <v>0</v>
      </c>
      <c r="AU27" s="2"/>
      <c r="AV27" s="2">
        <f>IF(378&gt;(AV25+AV26),378-(AV25+AV26),0)</f>
        <v>0</v>
      </c>
      <c r="AW27" s="2"/>
      <c r="AX27" s="2">
        <f>IF(378&gt;(AX25+AX26),378-(AX25+AX26),0)</f>
        <v>0</v>
      </c>
      <c r="AY27" s="2"/>
      <c r="AZ27" s="2">
        <f>IF(378&gt;(AZ25+AZ26),378-(AZ25+AZ26),0)</f>
        <v>0</v>
      </c>
      <c r="BA27" s="2"/>
      <c r="BB27" s="3">
        <f t="shared" si="0"/>
        <v>567.79999999999995</v>
      </c>
      <c r="BC27" s="3">
        <f t="shared" si="1"/>
        <v>523.51</v>
      </c>
    </row>
    <row r="28" spans="1:55">
      <c r="A28" t="s">
        <v>56</v>
      </c>
      <c r="B28">
        <v>166544</v>
      </c>
      <c r="C28" t="s">
        <v>65</v>
      </c>
      <c r="D28" t="s">
        <v>231</v>
      </c>
      <c r="E28" t="s">
        <v>64</v>
      </c>
      <c r="F28" s="2">
        <v>134.69999999999999</v>
      </c>
      <c r="G28" s="2">
        <v>0</v>
      </c>
      <c r="H28" s="2">
        <v>123.04</v>
      </c>
      <c r="I28" s="2">
        <v>0</v>
      </c>
      <c r="J28" s="2">
        <v>120</v>
      </c>
      <c r="K28" s="2">
        <v>0</v>
      </c>
      <c r="L28" s="2">
        <v>153.84</v>
      </c>
      <c r="M28" s="2">
        <v>0</v>
      </c>
      <c r="N28" s="2">
        <v>237.59</v>
      </c>
      <c r="O28" s="2">
        <v>0</v>
      </c>
      <c r="P28" s="2">
        <v>364.78</v>
      </c>
      <c r="Q28" s="2">
        <v>0</v>
      </c>
      <c r="R28" s="2">
        <v>445.75</v>
      </c>
      <c r="S28" s="2">
        <v>0</v>
      </c>
      <c r="T28" s="2">
        <v>378.77</v>
      </c>
      <c r="U28" s="2">
        <v>0</v>
      </c>
      <c r="V28" s="2">
        <v>286.29000000000002</v>
      </c>
      <c r="W28" s="2">
        <v>0</v>
      </c>
      <c r="X28" s="2">
        <v>252.37</v>
      </c>
      <c r="Y28" s="2">
        <v>0</v>
      </c>
      <c r="Z28" s="2">
        <v>137.47999999999999</v>
      </c>
      <c r="AA28" s="2">
        <v>0</v>
      </c>
      <c r="AB28" s="2">
        <v>126.01</v>
      </c>
      <c r="AC28" s="2">
        <v>0</v>
      </c>
      <c r="AD28" s="2">
        <v>122.06</v>
      </c>
      <c r="AE28" s="2">
        <v>0</v>
      </c>
      <c r="AF28" s="2">
        <v>120.65</v>
      </c>
      <c r="AG28" s="2">
        <v>0</v>
      </c>
      <c r="AH28" s="2">
        <v>135.81</v>
      </c>
      <c r="AI28" s="2">
        <v>0</v>
      </c>
      <c r="AJ28" s="2">
        <v>145.49</v>
      </c>
      <c r="AK28" s="2">
        <v>0</v>
      </c>
      <c r="AL28" s="2">
        <v>264.41000000000003</v>
      </c>
      <c r="AM28" s="2">
        <v>0</v>
      </c>
      <c r="AN28" s="2">
        <v>292.45999999999998</v>
      </c>
      <c r="AO28" s="2">
        <v>0</v>
      </c>
      <c r="AP28" s="2">
        <v>357.17</v>
      </c>
      <c r="AQ28" s="2">
        <v>0</v>
      </c>
      <c r="AR28" s="2">
        <v>328.85</v>
      </c>
      <c r="AS28" s="2">
        <v>0</v>
      </c>
      <c r="AT28" s="2">
        <v>278.39</v>
      </c>
      <c r="AU28" s="2">
        <v>0</v>
      </c>
      <c r="AV28" s="2">
        <v>191.71</v>
      </c>
      <c r="AW28" s="2">
        <v>0</v>
      </c>
      <c r="AX28" s="2">
        <v>153.81</v>
      </c>
      <c r="AY28" s="2">
        <v>0</v>
      </c>
      <c r="AZ28" s="2">
        <v>149.15</v>
      </c>
      <c r="BA28" s="2">
        <v>0</v>
      </c>
      <c r="BB28" s="3">
        <f t="shared" si="0"/>
        <v>2539.96</v>
      </c>
      <c r="BC28" s="3">
        <f t="shared" si="1"/>
        <v>2760.6200000000003</v>
      </c>
    </row>
    <row r="29" spans="1:55">
      <c r="A29" t="s">
        <v>54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3">
        <f t="shared" si="0"/>
        <v>0</v>
      </c>
      <c r="BC29" s="3">
        <f t="shared" si="1"/>
        <v>0</v>
      </c>
    </row>
    <row r="30" spans="1:55">
      <c r="A30" t="s">
        <v>56</v>
      </c>
      <c r="B30">
        <v>250042</v>
      </c>
      <c r="C30" t="s">
        <v>66</v>
      </c>
      <c r="D30" t="s">
        <v>183</v>
      </c>
      <c r="E30" t="s">
        <v>58</v>
      </c>
      <c r="F30" s="2">
        <f>ROUND(Volume!E33*'rt2'!F$758,2)-F31</f>
        <v>79.92</v>
      </c>
      <c r="G30" s="2">
        <v>0</v>
      </c>
      <c r="H30" s="2">
        <f>ROUND(Volume!G33*'rt2'!H$758,2)-H31</f>
        <v>0</v>
      </c>
      <c r="I30" s="2">
        <v>0</v>
      </c>
      <c r="J30" s="2">
        <f>ROUND(Volume!I33*'rt2'!J$758,2)-J31</f>
        <v>166.70000000000002</v>
      </c>
      <c r="K30" s="2">
        <v>0</v>
      </c>
      <c r="L30" s="2">
        <f>ROUND(Volume!K33*'rt2'!L$758,2)-L31</f>
        <v>13.32</v>
      </c>
      <c r="M30" s="2">
        <v>0</v>
      </c>
      <c r="N30" s="2">
        <f>ROUND(Volume!M33*'rt2'!N$758,2)-N31</f>
        <v>1139.71</v>
      </c>
      <c r="O30" s="2">
        <v>0</v>
      </c>
      <c r="P30" s="2">
        <f>ROUND(Volume!O33*'rt2'!P$758,2)-P31</f>
        <v>2052.0100000000002</v>
      </c>
      <c r="Q30" s="2">
        <v>0</v>
      </c>
      <c r="R30" s="2">
        <f>ROUND(Volume!Q33*'rt2'!R$758,2)-R31</f>
        <v>1546.64</v>
      </c>
      <c r="S30" s="2">
        <v>0</v>
      </c>
      <c r="T30" s="2">
        <f>ROUND(Volume!S33*'rt2'!T$758,2)-T31</f>
        <v>1208.6600000000001</v>
      </c>
      <c r="U30" s="2">
        <v>0</v>
      </c>
      <c r="V30" s="2">
        <f>ROUND(Volume!U33*'rt2'!V$758,2)-V31</f>
        <v>1336.3399999999997</v>
      </c>
      <c r="W30" s="2">
        <v>0</v>
      </c>
      <c r="X30" s="2">
        <f>ROUND(Volume!W33*'rt2'!X$758,2)-X31</f>
        <v>194.82999999999998</v>
      </c>
      <c r="Y30" s="2">
        <v>0</v>
      </c>
      <c r="Z30" s="2">
        <f>ROUND(Volume!Y33*'rt2'!Z$758,2)-Z31</f>
        <v>14.740000000000002</v>
      </c>
      <c r="AA30" s="2">
        <v>0</v>
      </c>
      <c r="AB30" s="2">
        <f>ROUND(Volume!AA33*'rt2'!AB$758,2)-AB31</f>
        <v>7.8000000000000007</v>
      </c>
      <c r="AC30" s="2">
        <v>0</v>
      </c>
      <c r="AD30" s="2">
        <f>ROUND(Volume!AC33*'rt2'!AD$758,2)-AD31</f>
        <v>4.47</v>
      </c>
      <c r="AE30" s="2">
        <v>0</v>
      </c>
      <c r="AF30" s="2">
        <f>ROUND(Volume!AE33*'rt2'!AF$758,2)-AF31</f>
        <v>7.5500000000000007</v>
      </c>
      <c r="AG30" s="2">
        <v>0</v>
      </c>
      <c r="AH30" s="2">
        <f>ROUND(Volume!AG33*'rt2'!AH$758,2)-AH31</f>
        <v>22.02</v>
      </c>
      <c r="AI30" s="2">
        <v>0</v>
      </c>
      <c r="AJ30" s="2">
        <f>ROUND(Volume!AI33*'rt2'!AJ$758,2)-AJ31</f>
        <v>211.65</v>
      </c>
      <c r="AK30" s="2">
        <v>0</v>
      </c>
      <c r="AL30" s="2">
        <f>ROUND(Volume!AK33*'rt2'!AL$758,2)-AL31</f>
        <v>1767.7599999999998</v>
      </c>
      <c r="AM30" s="2">
        <v>0</v>
      </c>
      <c r="AN30" s="2">
        <f>ROUND(Volume!AM33*'rt2'!AN$758,2)-AN31</f>
        <v>1251.3800000000001</v>
      </c>
      <c r="AO30" s="2">
        <v>0</v>
      </c>
      <c r="AP30" s="2">
        <f>ROUND(Volume!AO33*'rt2'!AP$758,2)-AP31</f>
        <v>1064.9699999999998</v>
      </c>
      <c r="AQ30" s="2">
        <v>0</v>
      </c>
      <c r="AR30" s="2">
        <f>ROUND(Volume!AQ33*'rt2'!AR$758,2)-AR31</f>
        <v>1301.7200000000003</v>
      </c>
      <c r="AS30" s="2">
        <v>0</v>
      </c>
      <c r="AT30" s="2">
        <f>ROUND(Volume!AS33*'rt2'!AT$758,2)-AT31</f>
        <v>1026.3200000000002</v>
      </c>
      <c r="AU30" s="2">
        <v>0</v>
      </c>
      <c r="AV30" s="2">
        <f>ROUND(Volume!AU33*'rt2'!AV$758,2)-AV31</f>
        <v>447.65999999999997</v>
      </c>
      <c r="AW30" s="2">
        <v>0</v>
      </c>
      <c r="AX30" s="2">
        <f>ROUND(Volume!AW33*'rt2'!AX$758,2)-AX31</f>
        <v>46.51</v>
      </c>
      <c r="AY30" s="2">
        <v>0</v>
      </c>
      <c r="AZ30" s="2">
        <f>ROUND(Volume!AY33*'rt2'!AZ$758,2)-AZ31</f>
        <v>40.56</v>
      </c>
      <c r="BA30" s="2">
        <v>0</v>
      </c>
      <c r="BB30" s="3">
        <f t="shared" si="0"/>
        <v>7192.5700000000006</v>
      </c>
      <c r="BC30" s="3">
        <f t="shared" si="1"/>
        <v>7760.6699999999992</v>
      </c>
    </row>
    <row r="31" spans="1:55">
      <c r="A31" t="s">
        <v>56</v>
      </c>
      <c r="B31">
        <v>250042</v>
      </c>
      <c r="C31" t="s">
        <v>66</v>
      </c>
      <c r="D31" t="s">
        <v>233</v>
      </c>
      <c r="F31" s="2">
        <f>ROUND(Volume!E33*'rt2'!F$759,2)</f>
        <v>116.39</v>
      </c>
      <c r="G31" s="2"/>
      <c r="H31" s="2">
        <f>ROUND(Volume!G33*'rt2'!H$759,2)</f>
        <v>0</v>
      </c>
      <c r="I31" s="2"/>
      <c r="J31" s="2">
        <f>ROUND(Volume!I33*'rt2'!J$759,2)</f>
        <v>149.91999999999999</v>
      </c>
      <c r="K31" s="2"/>
      <c r="L31" s="2">
        <f>ROUND(Volume!K33*'rt2'!L$759,2)</f>
        <v>9.3000000000000007</v>
      </c>
      <c r="M31" s="2"/>
      <c r="N31" s="2">
        <f>ROUND(Volume!M33*'rt2'!N$759,2)</f>
        <v>1412.71</v>
      </c>
      <c r="O31" s="2"/>
      <c r="P31" s="2">
        <f>ROUND(Volume!O33*'rt2'!P$759,2)</f>
        <v>2543.5500000000002</v>
      </c>
      <c r="Q31" s="2"/>
      <c r="R31" s="2">
        <f>ROUND(Volume!Q33*'rt2'!R$759,2)</f>
        <v>1941.32</v>
      </c>
      <c r="S31" s="2"/>
      <c r="T31" s="2">
        <f>ROUND(Volume!S33*'rt2'!T$759,2)</f>
        <v>1550.41</v>
      </c>
      <c r="U31" s="2"/>
      <c r="V31" s="2">
        <f>ROUND(Volume!U33*'rt2'!V$759,2)</f>
        <v>1429.13</v>
      </c>
      <c r="W31" s="2"/>
      <c r="X31" s="2">
        <f>ROUND(Volume!W33*'rt2'!X$759,2)</f>
        <v>264.99</v>
      </c>
      <c r="Y31" s="2"/>
      <c r="Z31" s="2">
        <f>ROUND(Volume!Y33*'rt2'!Z$759,2)</f>
        <v>21.32</v>
      </c>
      <c r="AA31" s="2"/>
      <c r="AB31" s="2">
        <f>ROUND(Volume!AA33*'rt2'!AB$759,2)</f>
        <v>11.05</v>
      </c>
      <c r="AC31" s="2"/>
      <c r="AD31" s="2">
        <f>ROUND(Volume!AC33*'rt2'!AD$759,2)</f>
        <v>6.3</v>
      </c>
      <c r="AE31" s="2"/>
      <c r="AF31" s="2">
        <f>ROUND(Volume!AE33*'rt2'!AF$759,2)</f>
        <v>10.68</v>
      </c>
      <c r="AG31" s="2"/>
      <c r="AH31" s="2">
        <f>ROUND(Volume!AG33*'rt2'!AH$759,2)</f>
        <v>23.56</v>
      </c>
      <c r="AI31" s="2"/>
      <c r="AJ31" s="2">
        <f>ROUND(Volume!AI33*'rt2'!AJ$759,2)</f>
        <v>213.48</v>
      </c>
      <c r="AK31" s="2"/>
      <c r="AL31" s="2">
        <f>ROUND(Volume!AK33*'rt2'!AL$759,2)</f>
        <v>1571.15</v>
      </c>
      <c r="AM31" s="2"/>
      <c r="AN31" s="2">
        <f>ROUND(Volume!AM33*'rt2'!AN$759,2)</f>
        <v>1143.96</v>
      </c>
      <c r="AO31" s="2"/>
      <c r="AP31" s="2">
        <f>ROUND(Volume!AO33*'rt2'!AP$759,2)</f>
        <v>835.11</v>
      </c>
      <c r="AQ31" s="2"/>
      <c r="AR31" s="2">
        <f>ROUND(Volume!AQ33*'rt2'!AR$759,2)</f>
        <v>815.62</v>
      </c>
      <c r="AS31" s="2"/>
      <c r="AT31" s="2">
        <f>ROUND(Volume!AS33*'rt2'!AT$759,2)</f>
        <v>559.92999999999995</v>
      </c>
      <c r="AU31" s="2"/>
      <c r="AV31" s="2">
        <f>ROUND(Volume!AU33*'rt2'!AV$759,2)</f>
        <v>244.63</v>
      </c>
      <c r="AW31" s="2"/>
      <c r="AX31" s="2">
        <f>ROUND(Volume!AW33*'rt2'!AX$759,2)</f>
        <v>23.4</v>
      </c>
      <c r="AY31" s="2"/>
      <c r="AZ31" s="2">
        <f>ROUND(Volume!AY33*'rt2'!AZ$759,2)</f>
        <v>26.16</v>
      </c>
      <c r="BA31" s="2"/>
      <c r="BB31" s="3">
        <f t="shared" si="0"/>
        <v>5473.9800000000005</v>
      </c>
      <c r="BC31" s="3">
        <f t="shared" si="1"/>
        <v>9450.0899999999983</v>
      </c>
    </row>
    <row r="32" spans="1:55">
      <c r="A32" t="s">
        <v>56</v>
      </c>
      <c r="B32">
        <v>250042</v>
      </c>
      <c r="C32" t="s">
        <v>66</v>
      </c>
      <c r="D32" t="s">
        <v>184</v>
      </c>
      <c r="E32" t="s">
        <v>230</v>
      </c>
      <c r="F32" s="2">
        <f>IF(378&gt;(F30+F31),378-(F30+F31),0)</f>
        <v>181.69</v>
      </c>
      <c r="G32" s="2"/>
      <c r="H32" s="2">
        <f>IF(378&gt;(H30+H31),378-(H30+H31),0)</f>
        <v>378</v>
      </c>
      <c r="I32" s="2"/>
      <c r="J32" s="2">
        <f>IF(378&gt;(J30+J31),378-(J30+J31),0)</f>
        <v>61.379999999999995</v>
      </c>
      <c r="K32" s="2"/>
      <c r="L32" s="2">
        <f>IF(378&gt;(L30+L31),378-(L30+L31),0)</f>
        <v>355.38</v>
      </c>
      <c r="M32" s="2"/>
      <c r="N32" s="2">
        <f>IF(378&gt;(N30+N31),378-(N30+N31),0)</f>
        <v>0</v>
      </c>
      <c r="O32" s="2"/>
      <c r="P32" s="2">
        <f>IF(378&gt;(P30+P31),378-(P30+P31),0)</f>
        <v>0</v>
      </c>
      <c r="Q32" s="2"/>
      <c r="R32" s="2">
        <f>IF(378&gt;(R30+R31),378-(R30+R31),0)</f>
        <v>0</v>
      </c>
      <c r="S32" s="2"/>
      <c r="T32" s="2">
        <f>IF(378&gt;(T30+T31),378-(T30+T31),0)</f>
        <v>0</v>
      </c>
      <c r="U32" s="2"/>
      <c r="V32" s="2">
        <f>IF(378&gt;(V30+V31),378-(V30+V31),0)</f>
        <v>0</v>
      </c>
      <c r="W32" s="2"/>
      <c r="X32" s="2">
        <f>IF(378&gt;(X30+X31),378-(X30+X31),0)</f>
        <v>0</v>
      </c>
      <c r="Y32" s="2"/>
      <c r="Z32" s="2">
        <f>IF(378&gt;(Z30+Z31),378-(Z30+Z31),0)</f>
        <v>341.94</v>
      </c>
      <c r="AA32" s="2"/>
      <c r="AB32" s="2">
        <f>IF(378&gt;(AB30+AB31),378-(AB30+AB31),0)</f>
        <v>359.15</v>
      </c>
      <c r="AC32" s="2"/>
      <c r="AD32" s="2">
        <f>IF(378&gt;(AD30+AD31),378-(AD30+AD31),0)</f>
        <v>367.23</v>
      </c>
      <c r="AE32" s="2"/>
      <c r="AF32" s="2">
        <f>IF(378&gt;(AF30+AF31),378-(AF30+AF31),0)</f>
        <v>359.77</v>
      </c>
      <c r="AG32" s="2"/>
      <c r="AH32" s="2">
        <f>IF(378&gt;(AH30+AH31),378-(AH30+AH31),0)</f>
        <v>332.42</v>
      </c>
      <c r="AI32" s="2"/>
      <c r="AJ32" s="2">
        <f>IF(378&gt;(AJ30+AJ31),378-(AJ30+AJ31),0)</f>
        <v>0</v>
      </c>
      <c r="AK32" s="2"/>
      <c r="AL32" s="2">
        <f>IF(378&gt;(AL30+AL31),378-(AL30+AL31),0)</f>
        <v>0</v>
      </c>
      <c r="AM32" s="2"/>
      <c r="AN32" s="2">
        <f>IF(378&gt;(AN30+AN31),378-(AN30+AN31),0)</f>
        <v>0</v>
      </c>
      <c r="AO32" s="2"/>
      <c r="AP32" s="2">
        <f>IF(378&gt;(AP30+AP31),378-(AP30+AP31),0)</f>
        <v>0</v>
      </c>
      <c r="AQ32" s="2"/>
      <c r="AR32" s="2">
        <f>IF(378&gt;(AR30+AR31),378-(AR30+AR31),0)</f>
        <v>0</v>
      </c>
      <c r="AS32" s="2"/>
      <c r="AT32" s="2">
        <f>IF(378&gt;(AT30+AT31),378-(AT30+AT31),0)</f>
        <v>0</v>
      </c>
      <c r="AU32" s="2"/>
      <c r="AV32" s="2">
        <f>IF(378&gt;(AV30+AV31),378-(AV30+AV31),0)</f>
        <v>0</v>
      </c>
      <c r="AW32" s="2"/>
      <c r="AX32" s="2">
        <f>IF(378&gt;(AX30+AX31),378-(AX30+AX31),0)</f>
        <v>308.09000000000003</v>
      </c>
      <c r="AY32" s="2"/>
      <c r="AZ32" s="2">
        <f>IF(378&gt;(AZ30+AZ31),378-(AZ30+AZ31),0)</f>
        <v>311.27999999999997</v>
      </c>
      <c r="BA32" s="2"/>
      <c r="BB32" s="3">
        <f t="shared" si="0"/>
        <v>1678.7900000000002</v>
      </c>
      <c r="BC32" s="3">
        <f t="shared" si="1"/>
        <v>1677.54</v>
      </c>
    </row>
    <row r="33" spans="1:55">
      <c r="A33" t="s">
        <v>56</v>
      </c>
      <c r="B33">
        <v>250042</v>
      </c>
      <c r="C33" t="s">
        <v>66</v>
      </c>
      <c r="D33" t="s">
        <v>231</v>
      </c>
      <c r="E33" t="s">
        <v>64</v>
      </c>
      <c r="F33" s="2">
        <v>122.57</v>
      </c>
      <c r="G33" s="2">
        <v>0</v>
      </c>
      <c r="H33" s="2">
        <v>120</v>
      </c>
      <c r="I33" s="2">
        <v>0</v>
      </c>
      <c r="J33" s="2">
        <v>124.14</v>
      </c>
      <c r="K33" s="2">
        <v>0</v>
      </c>
      <c r="L33" s="2">
        <v>120.3</v>
      </c>
      <c r="M33" s="2">
        <v>0</v>
      </c>
      <c r="N33" s="2">
        <v>154.94</v>
      </c>
      <c r="O33" s="2">
        <v>0</v>
      </c>
      <c r="P33" s="2">
        <v>182.9</v>
      </c>
      <c r="Q33" s="2">
        <v>0</v>
      </c>
      <c r="R33" s="2">
        <v>167.74</v>
      </c>
      <c r="S33" s="2">
        <v>0</v>
      </c>
      <c r="T33" s="2">
        <v>157.77000000000001</v>
      </c>
      <c r="U33" s="2">
        <v>0</v>
      </c>
      <c r="V33" s="2">
        <v>159.93</v>
      </c>
      <c r="W33" s="2">
        <v>0</v>
      </c>
      <c r="X33" s="2">
        <v>126.64</v>
      </c>
      <c r="Y33" s="2">
        <v>0</v>
      </c>
      <c r="Z33" s="2">
        <v>120.52</v>
      </c>
      <c r="AA33" s="2">
        <v>0</v>
      </c>
      <c r="AB33" s="2">
        <v>120.27</v>
      </c>
      <c r="AC33" s="2">
        <v>0</v>
      </c>
      <c r="AD33" s="2">
        <v>120.15</v>
      </c>
      <c r="AE33" s="2">
        <v>0</v>
      </c>
      <c r="AF33" s="2">
        <v>120.26</v>
      </c>
      <c r="AG33" s="2">
        <v>0</v>
      </c>
      <c r="AH33" s="2">
        <v>120.65</v>
      </c>
      <c r="AI33" s="2">
        <v>0</v>
      </c>
      <c r="AJ33" s="2">
        <v>126.07</v>
      </c>
      <c r="AK33" s="2">
        <v>0</v>
      </c>
      <c r="AL33" s="2">
        <v>167.68</v>
      </c>
      <c r="AM33" s="2">
        <v>0</v>
      </c>
      <c r="AN33" s="2">
        <v>156.4</v>
      </c>
      <c r="AO33" s="2">
        <v>0</v>
      </c>
      <c r="AP33" s="2">
        <v>148.88</v>
      </c>
      <c r="AQ33" s="2">
        <v>0</v>
      </c>
      <c r="AR33" s="2">
        <v>152.18</v>
      </c>
      <c r="AS33" s="2">
        <v>0</v>
      </c>
      <c r="AT33" s="2">
        <v>144.11000000000001</v>
      </c>
      <c r="AU33" s="2">
        <v>0</v>
      </c>
      <c r="AV33" s="2">
        <v>132.07</v>
      </c>
      <c r="AW33" s="2">
        <v>0</v>
      </c>
      <c r="AX33" s="2">
        <v>121.22</v>
      </c>
      <c r="AY33" s="2">
        <v>0</v>
      </c>
      <c r="AZ33" s="2">
        <v>121.15</v>
      </c>
      <c r="BA33" s="2">
        <v>0</v>
      </c>
      <c r="BB33" s="3">
        <f t="shared" si="0"/>
        <v>1630.8200000000002</v>
      </c>
      <c r="BC33" s="3">
        <f t="shared" si="1"/>
        <v>1677.7200000000003</v>
      </c>
    </row>
    <row r="34" spans="1:55">
      <c r="A34" t="s">
        <v>54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3">
        <f t="shared" si="0"/>
        <v>0</v>
      </c>
      <c r="BC34" s="3">
        <f t="shared" si="1"/>
        <v>0</v>
      </c>
    </row>
    <row r="35" spans="1:55">
      <c r="A35" t="s">
        <v>56</v>
      </c>
      <c r="B35">
        <v>250106</v>
      </c>
      <c r="C35" t="s">
        <v>67</v>
      </c>
      <c r="D35" t="s">
        <v>183</v>
      </c>
      <c r="E35" t="s">
        <v>58</v>
      </c>
      <c r="F35" s="2">
        <f>ROUND(Volume!E38*'rt2'!F$758,2)-F36</f>
        <v>1399.84</v>
      </c>
      <c r="G35" s="2">
        <v>0</v>
      </c>
      <c r="H35" s="2">
        <f>ROUND(Volume!G38*'rt2'!H$758,2)-H36</f>
        <v>1788.21</v>
      </c>
      <c r="I35" s="2">
        <v>0</v>
      </c>
      <c r="J35" s="2">
        <f>ROUND(Volume!I38*'rt2'!J$758,2)-J36</f>
        <v>1830.4600000000003</v>
      </c>
      <c r="K35" s="2">
        <v>0</v>
      </c>
      <c r="L35" s="2">
        <f>ROUND(Volume!K38*'rt2'!L$758,2)-L36</f>
        <v>3721.0800000000004</v>
      </c>
      <c r="M35" s="2">
        <v>0</v>
      </c>
      <c r="N35" s="2">
        <f>ROUND(Volume!M38*'rt2'!N$758,2)-N36</f>
        <v>3804.8200000000006</v>
      </c>
      <c r="O35" s="2">
        <v>0</v>
      </c>
      <c r="P35" s="2">
        <f>ROUND(Volume!O38*'rt2'!P$758,2)-P36</f>
        <v>6803.1100000000006</v>
      </c>
      <c r="Q35" s="2">
        <v>0</v>
      </c>
      <c r="R35" s="2">
        <f>ROUND(Volume!Q38*'rt2'!R$758,2)-R36</f>
        <v>6454.1600000000008</v>
      </c>
      <c r="S35" s="2">
        <v>0</v>
      </c>
      <c r="T35" s="2">
        <f>ROUND(Volume!S38*'rt2'!T$758,2)-T36</f>
        <v>5223.24</v>
      </c>
      <c r="U35" s="2">
        <v>0</v>
      </c>
      <c r="V35" s="2">
        <f>ROUND(Volume!U38*'rt2'!V$758,2)-V36</f>
        <v>5470.119999999999</v>
      </c>
      <c r="W35" s="2">
        <v>0</v>
      </c>
      <c r="X35" s="2">
        <f>ROUND(Volume!W38*'rt2'!X$758,2)-X36</f>
        <v>3339.54</v>
      </c>
      <c r="Y35" s="2">
        <v>0</v>
      </c>
      <c r="Z35" s="2">
        <f>ROUND(Volume!Y38*'rt2'!Z$758,2)-Z36</f>
        <v>1526.15</v>
      </c>
      <c r="AA35" s="2">
        <v>0</v>
      </c>
      <c r="AB35" s="2">
        <f>ROUND(Volume!AA38*'rt2'!AB$758,2)-AB36</f>
        <v>859.42000000000007</v>
      </c>
      <c r="AC35" s="2">
        <v>0</v>
      </c>
      <c r="AD35" s="2">
        <f>ROUND(Volume!AC38*'rt2'!AD$758,2)-AD36</f>
        <v>943.41000000000008</v>
      </c>
      <c r="AE35" s="2">
        <v>0</v>
      </c>
      <c r="AF35" s="2">
        <f>ROUND(Volume!AE38*'rt2'!AF$758,2)-AF36</f>
        <v>446.32999999999993</v>
      </c>
      <c r="AG35" s="2">
        <v>0</v>
      </c>
      <c r="AH35" s="2">
        <f>ROUND(Volume!AG38*'rt2'!AH$758,2)-AH36</f>
        <v>1459.9700000000003</v>
      </c>
      <c r="AI35" s="2">
        <v>0</v>
      </c>
      <c r="AJ35" s="2">
        <f>ROUND(Volume!AI38*'rt2'!AJ$758,2)-AJ36</f>
        <v>2895.42</v>
      </c>
      <c r="AK35" s="2">
        <v>0</v>
      </c>
      <c r="AL35" s="2">
        <f>ROUND(Volume!AK38*'rt2'!AL$758,2)-AL36</f>
        <v>4586.3600000000006</v>
      </c>
      <c r="AM35" s="2">
        <v>0</v>
      </c>
      <c r="AN35" s="2">
        <f>ROUND(Volume!AM38*'rt2'!AN$758,2)-AN36</f>
        <v>5660.9</v>
      </c>
      <c r="AO35" s="2">
        <v>0</v>
      </c>
      <c r="AP35" s="2">
        <f>ROUND(Volume!AO38*'rt2'!AP$758,2)-AP36</f>
        <v>6285.03</v>
      </c>
      <c r="AQ35" s="2">
        <v>0</v>
      </c>
      <c r="AR35" s="2">
        <f>ROUND(Volume!AQ38*'rt2'!AR$758,2)-AR36</f>
        <v>5729.2000000000007</v>
      </c>
      <c r="AS35" s="2">
        <v>0</v>
      </c>
      <c r="AT35" s="2">
        <f>ROUND(Volume!AS38*'rt2'!AT$758,2)-AT36</f>
        <v>5658.130000000001</v>
      </c>
      <c r="AU35" s="2">
        <v>0</v>
      </c>
      <c r="AV35" s="2">
        <f>ROUND(Volume!AU38*'rt2'!AV$758,2)-AV36</f>
        <v>4804.53</v>
      </c>
      <c r="AW35" s="2">
        <v>0</v>
      </c>
      <c r="AX35" s="2">
        <f>ROUND(Volume!AW38*'rt2'!AX$758,2)-AX36</f>
        <v>4189.5599999999995</v>
      </c>
      <c r="AY35" s="2">
        <v>0</v>
      </c>
      <c r="AZ35" s="2">
        <f>ROUND(Volume!AY38*'rt2'!AZ$758,2)-AZ36</f>
        <v>2644.86</v>
      </c>
      <c r="BA35" s="2">
        <v>0</v>
      </c>
      <c r="BB35" s="3">
        <f t="shared" si="0"/>
        <v>45303.7</v>
      </c>
      <c r="BC35" s="3">
        <f t="shared" si="1"/>
        <v>42220.149999999994</v>
      </c>
    </row>
    <row r="36" spans="1:55">
      <c r="A36" t="s">
        <v>56</v>
      </c>
      <c r="B36">
        <v>250106</v>
      </c>
      <c r="C36" t="s">
        <v>67</v>
      </c>
      <c r="D36" t="s">
        <v>233</v>
      </c>
      <c r="F36" s="2">
        <f>ROUND(Volume!E38*'rt2'!F$759,2)</f>
        <v>2038.7</v>
      </c>
      <c r="G36" s="2"/>
      <c r="H36" s="2">
        <f>ROUND(Volume!G38*'rt2'!H$759,2)</f>
        <v>1473.92</v>
      </c>
      <c r="I36" s="2"/>
      <c r="J36" s="2">
        <f>ROUND(Volume!I38*'rt2'!J$759,2)</f>
        <v>1646.07</v>
      </c>
      <c r="K36" s="2"/>
      <c r="L36" s="2">
        <f>ROUND(Volume!K38*'rt2'!L$759,2)</f>
        <v>2596.9299999999998</v>
      </c>
      <c r="M36" s="2"/>
      <c r="N36" s="2">
        <f>ROUND(Volume!M38*'rt2'!N$759,2)</f>
        <v>4716.21</v>
      </c>
      <c r="O36" s="2"/>
      <c r="P36" s="2">
        <f>ROUND(Volume!O38*'rt2'!P$759,2)</f>
        <v>8432.7099999999991</v>
      </c>
      <c r="Q36" s="2"/>
      <c r="R36" s="2">
        <f>ROUND(Volume!Q38*'rt2'!R$759,2)</f>
        <v>8101.19</v>
      </c>
      <c r="S36" s="2"/>
      <c r="T36" s="2">
        <f>ROUND(Volume!S38*'rt2'!T$759,2)</f>
        <v>6700.15</v>
      </c>
      <c r="U36" s="2"/>
      <c r="V36" s="2">
        <f>ROUND(Volume!U38*'rt2'!V$759,2)</f>
        <v>5849.93</v>
      </c>
      <c r="W36" s="2"/>
      <c r="X36" s="2">
        <f>ROUND(Volume!W38*'rt2'!X$759,2)</f>
        <v>4542.12</v>
      </c>
      <c r="Y36" s="2"/>
      <c r="Z36" s="2">
        <f>ROUND(Volume!Y38*'rt2'!Z$759,2)</f>
        <v>2207.31</v>
      </c>
      <c r="AA36" s="2"/>
      <c r="AB36" s="2">
        <f>ROUND(Volume!AA38*'rt2'!AB$759,2)</f>
        <v>1216.73</v>
      </c>
      <c r="AC36" s="2"/>
      <c r="AD36" s="2">
        <f>ROUND(Volume!AC38*'rt2'!AD$759,2)</f>
        <v>1327.28</v>
      </c>
      <c r="AE36" s="2"/>
      <c r="AF36" s="2">
        <f>ROUND(Volume!AE38*'rt2'!AF$759,2)</f>
        <v>631.01</v>
      </c>
      <c r="AG36" s="2"/>
      <c r="AH36" s="2">
        <f>ROUND(Volume!AG38*'rt2'!AH$759,2)</f>
        <v>1562.37</v>
      </c>
      <c r="AI36" s="2"/>
      <c r="AJ36" s="2">
        <f>ROUND(Volume!AI38*'rt2'!AJ$759,2)</f>
        <v>2920.54</v>
      </c>
      <c r="AK36" s="2"/>
      <c r="AL36" s="2">
        <f>ROUND(Volume!AK38*'rt2'!AL$759,2)</f>
        <v>4076.25</v>
      </c>
      <c r="AM36" s="2"/>
      <c r="AN36" s="2">
        <f>ROUND(Volume!AM38*'rt2'!AN$759,2)</f>
        <v>5174.99</v>
      </c>
      <c r="AO36" s="2"/>
      <c r="AP36" s="2">
        <f>ROUND(Volume!AO38*'rt2'!AP$759,2)</f>
        <v>4928.54</v>
      </c>
      <c r="AQ36" s="2"/>
      <c r="AR36" s="2">
        <f>ROUND(Volume!AQ38*'rt2'!AR$759,2)</f>
        <v>3589.74</v>
      </c>
      <c r="AS36" s="2"/>
      <c r="AT36" s="2">
        <f>ROUND(Volume!AS38*'rt2'!AT$759,2)</f>
        <v>3086.9</v>
      </c>
      <c r="AU36" s="2"/>
      <c r="AV36" s="2">
        <f>ROUND(Volume!AU38*'rt2'!AV$759,2)</f>
        <v>2625.42</v>
      </c>
      <c r="AW36" s="2"/>
      <c r="AX36" s="2">
        <f>ROUND(Volume!AW38*'rt2'!AX$759,2)</f>
        <v>2108.2800000000002</v>
      </c>
      <c r="AY36" s="2"/>
      <c r="AZ36" s="2">
        <f>ROUND(Volume!AY38*'rt2'!AZ$759,2)</f>
        <v>1705.73</v>
      </c>
      <c r="BA36" s="2"/>
      <c r="BB36" s="3">
        <f t="shared" si="0"/>
        <v>33737.050000000003</v>
      </c>
      <c r="BC36" s="3">
        <f t="shared" si="1"/>
        <v>49521.97</v>
      </c>
    </row>
    <row r="37" spans="1:55">
      <c r="A37" t="s">
        <v>56</v>
      </c>
      <c r="B37">
        <v>250106</v>
      </c>
      <c r="C37" t="s">
        <v>67</v>
      </c>
      <c r="D37" t="s">
        <v>231</v>
      </c>
      <c r="E37" t="s">
        <v>64</v>
      </c>
      <c r="F37" s="2">
        <v>164.98</v>
      </c>
      <c r="G37" s="2">
        <v>0</v>
      </c>
      <c r="H37" s="2">
        <v>162.68</v>
      </c>
      <c r="I37" s="2">
        <v>0</v>
      </c>
      <c r="J37" s="2">
        <v>165.48</v>
      </c>
      <c r="K37" s="2">
        <v>0</v>
      </c>
      <c r="L37" s="2">
        <v>202.66</v>
      </c>
      <c r="M37" s="2">
        <v>0</v>
      </c>
      <c r="N37" s="2">
        <v>236.63</v>
      </c>
      <c r="O37" s="2">
        <v>0</v>
      </c>
      <c r="P37" s="2">
        <v>328.54</v>
      </c>
      <c r="Q37" s="2">
        <v>0</v>
      </c>
      <c r="R37" s="2">
        <v>319.23</v>
      </c>
      <c r="S37" s="2">
        <v>0</v>
      </c>
      <c r="T37" s="2">
        <v>283.2</v>
      </c>
      <c r="U37" s="2">
        <v>0</v>
      </c>
      <c r="V37" s="2">
        <v>283.45</v>
      </c>
      <c r="W37" s="2">
        <v>0</v>
      </c>
      <c r="X37" s="2">
        <v>233.81</v>
      </c>
      <c r="Y37" s="2">
        <v>0</v>
      </c>
      <c r="Z37" s="2">
        <v>173.91</v>
      </c>
      <c r="AA37" s="2">
        <v>0</v>
      </c>
      <c r="AB37" s="2">
        <v>149.97999999999999</v>
      </c>
      <c r="AC37" s="2">
        <v>0</v>
      </c>
      <c r="AD37" s="2">
        <v>152.43</v>
      </c>
      <c r="AE37" s="2">
        <v>0</v>
      </c>
      <c r="AF37" s="2">
        <v>135.38999999999999</v>
      </c>
      <c r="AG37" s="2">
        <v>0</v>
      </c>
      <c r="AH37" s="2">
        <v>163.16</v>
      </c>
      <c r="AI37" s="2">
        <v>0</v>
      </c>
      <c r="AJ37" s="2">
        <v>203.06</v>
      </c>
      <c r="AK37" s="2">
        <v>0</v>
      </c>
      <c r="AL37" s="2">
        <v>243.71</v>
      </c>
      <c r="AM37" s="2">
        <v>0</v>
      </c>
      <c r="AN37" s="2">
        <v>284.68</v>
      </c>
      <c r="AO37" s="2">
        <v>0</v>
      </c>
      <c r="AP37" s="2">
        <v>290.42</v>
      </c>
      <c r="AQ37" s="2">
        <v>0</v>
      </c>
      <c r="AR37" s="2">
        <v>261.63</v>
      </c>
      <c r="AS37" s="2">
        <v>0</v>
      </c>
      <c r="AT37" s="2">
        <v>252.91</v>
      </c>
      <c r="AU37" s="2">
        <v>0</v>
      </c>
      <c r="AV37" s="2">
        <v>249.56</v>
      </c>
      <c r="AW37" s="2">
        <v>0</v>
      </c>
      <c r="AX37" s="2">
        <v>229.82</v>
      </c>
      <c r="AY37" s="2">
        <v>0</v>
      </c>
      <c r="AZ37" s="2">
        <v>194.86</v>
      </c>
      <c r="BA37" s="2">
        <v>0</v>
      </c>
      <c r="BB37" s="3">
        <f t="shared" si="0"/>
        <v>2661.6300000000006</v>
      </c>
      <c r="BC37" s="3">
        <f t="shared" si="1"/>
        <v>2704.5499999999997</v>
      </c>
    </row>
    <row r="38" spans="1:55">
      <c r="A38" t="s">
        <v>54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3">
        <f t="shared" si="0"/>
        <v>0</v>
      </c>
      <c r="BC38" s="3">
        <f t="shared" si="1"/>
        <v>0</v>
      </c>
    </row>
    <row r="39" spans="1:55">
      <c r="A39" t="s">
        <v>56</v>
      </c>
      <c r="B39">
        <v>250117</v>
      </c>
      <c r="C39" t="s">
        <v>68</v>
      </c>
      <c r="D39" t="s">
        <v>183</v>
      </c>
      <c r="E39" t="s">
        <v>69</v>
      </c>
      <c r="F39" s="2">
        <f>ROUND(Volume!E42*'rt2'!F$756,2)-F40</f>
        <v>3354.2999999999997</v>
      </c>
      <c r="G39" s="2">
        <v>0</v>
      </c>
      <c r="H39" s="2">
        <f>ROUND(Volume!G42*'rt2'!H$756,2)-H40</f>
        <v>2096.62</v>
      </c>
      <c r="I39" s="2">
        <v>0</v>
      </c>
      <c r="J39" s="2">
        <f>ROUND(Volume!I42*'rt2'!J$756,2)-J40</f>
        <v>3144.4999999999995</v>
      </c>
      <c r="K39" s="2">
        <v>0</v>
      </c>
      <c r="L39" s="2">
        <f>ROUND(Volume!K42*'rt2'!L$756,2)-L40</f>
        <v>2922.64</v>
      </c>
      <c r="M39" s="2">
        <v>0</v>
      </c>
      <c r="N39" s="2">
        <f>ROUND(Volume!M42*'rt2'!N$756,2)-N40</f>
        <v>3619.3100000000004</v>
      </c>
      <c r="O39" s="2">
        <v>0</v>
      </c>
      <c r="P39" s="2">
        <f>ROUND(Volume!O42*'rt2'!P$756,2)-P40</f>
        <v>2458.17</v>
      </c>
      <c r="Q39" s="2">
        <v>0</v>
      </c>
      <c r="R39" s="2">
        <f>ROUND(Volume!Q42*'rt2'!R$756,2)-R40</f>
        <v>2662.0199999999995</v>
      </c>
      <c r="S39" s="2">
        <v>0</v>
      </c>
      <c r="T39" s="2">
        <f>ROUND(Volume!S42*'rt2'!T$756,2)-T40</f>
        <v>2390.8899999999994</v>
      </c>
      <c r="U39" s="2">
        <v>0</v>
      </c>
      <c r="V39" s="2">
        <f>ROUND(Volume!U42*'rt2'!V$756,2)-V40</f>
        <v>2536.62</v>
      </c>
      <c r="W39" s="2">
        <v>0</v>
      </c>
      <c r="X39" s="2">
        <f>ROUND(Volume!W42*'rt2'!X$756,2)-X40</f>
        <v>2848.9300000000003</v>
      </c>
      <c r="Y39" s="2">
        <v>0</v>
      </c>
      <c r="Z39" s="2">
        <f>ROUND(Volume!Y42*'rt2'!Z$756,2)-Z40</f>
        <v>2405.6799999999998</v>
      </c>
      <c r="AA39" s="2">
        <v>0</v>
      </c>
      <c r="AB39" s="2">
        <f>ROUND(Volume!AA42*'rt2'!AB$756,2)-AB40</f>
        <v>2208.6499999999996</v>
      </c>
      <c r="AC39" s="2">
        <v>0</v>
      </c>
      <c r="AD39" s="2">
        <f>ROUND(Volume!AC42*'rt2'!AD$756,2)-AD40</f>
        <v>2128.3600000000006</v>
      </c>
      <c r="AE39" s="2">
        <v>0</v>
      </c>
      <c r="AF39" s="2">
        <f>ROUND(Volume!AE42*'rt2'!AF$756,2)-AF40</f>
        <v>1963.9500000000003</v>
      </c>
      <c r="AG39" s="2">
        <v>0</v>
      </c>
      <c r="AH39" s="2">
        <f>ROUND(Volume!AG42*'rt2'!AH$756,2)-AH40</f>
        <v>2392.6700000000005</v>
      </c>
      <c r="AI39" s="2">
        <v>0</v>
      </c>
      <c r="AJ39" s="2">
        <f>ROUND(Volume!AI42*'rt2'!AJ$756,2)-AJ40</f>
        <v>2809.05</v>
      </c>
      <c r="AK39" s="2">
        <v>0</v>
      </c>
      <c r="AL39" s="2">
        <f>ROUND(Volume!AK42*'rt2'!AL$756,2)-AL40</f>
        <v>3364.09</v>
      </c>
      <c r="AM39" s="2">
        <v>0</v>
      </c>
      <c r="AN39" s="2">
        <f>ROUND(Volume!AM42*'rt2'!AN$756,2)-AN40</f>
        <v>3356.52</v>
      </c>
      <c r="AO39" s="2">
        <v>0</v>
      </c>
      <c r="AP39" s="2">
        <f>ROUND(Volume!AO42*'rt2'!AP$756,2)-AP40</f>
        <v>3514.5199999999995</v>
      </c>
      <c r="AQ39" s="2">
        <v>0</v>
      </c>
      <c r="AR39" s="2">
        <f>ROUND(Volume!AQ42*'rt2'!AR$756,2)-AR40</f>
        <v>3396.53</v>
      </c>
      <c r="AS39" s="2">
        <v>0</v>
      </c>
      <c r="AT39" s="2">
        <f>ROUND(Volume!AS42*'rt2'!AT$756,2)-AT40</f>
        <v>4014.3199999999997</v>
      </c>
      <c r="AU39" s="2">
        <v>0</v>
      </c>
      <c r="AV39" s="2">
        <f>ROUND(Volume!AU42*'rt2'!AV$756,2)-AV40</f>
        <v>4750.2000000000007</v>
      </c>
      <c r="AW39" s="2">
        <v>0</v>
      </c>
      <c r="AX39" s="2">
        <f>ROUND(Volume!AW42*'rt2'!AX$756,2)-AX40</f>
        <v>3601.0899999999997</v>
      </c>
      <c r="AY39" s="2">
        <v>0</v>
      </c>
      <c r="AZ39" s="2">
        <f>ROUND(Volume!AY42*'rt2'!AZ$756,2)-AZ40</f>
        <v>3662.6499999999996</v>
      </c>
      <c r="BA39" s="2">
        <v>0</v>
      </c>
      <c r="BB39" s="3">
        <f t="shared" si="0"/>
        <v>38953.950000000004</v>
      </c>
      <c r="BC39" s="3">
        <f t="shared" si="1"/>
        <v>32648.33</v>
      </c>
    </row>
    <row r="40" spans="1:55">
      <c r="A40" t="s">
        <v>56</v>
      </c>
      <c r="B40">
        <v>250117</v>
      </c>
      <c r="C40" t="s">
        <v>68</v>
      </c>
      <c r="D40" t="s">
        <v>233</v>
      </c>
      <c r="F40" s="2">
        <f>ROUND(Volume!E42*'rt2'!F$757,2)</f>
        <v>3704.02</v>
      </c>
      <c r="G40" s="2"/>
      <c r="H40" s="2">
        <f>ROUND(Volume!G42*'rt2'!H$757,2)</f>
        <v>3053.5</v>
      </c>
      <c r="I40" s="2"/>
      <c r="J40" s="2">
        <f>ROUND(Volume!I42*'rt2'!J$757,2)</f>
        <v>2591.8200000000002</v>
      </c>
      <c r="K40" s="2"/>
      <c r="L40" s="2">
        <f>ROUND(Volume!K42*'rt2'!L$757,2)</f>
        <v>2628.23</v>
      </c>
      <c r="M40" s="2"/>
      <c r="N40" s="2">
        <f>ROUND(Volume!M42*'rt2'!N$757,2)</f>
        <v>2525.91</v>
      </c>
      <c r="O40" s="2"/>
      <c r="P40" s="2">
        <f>ROUND(Volume!O42*'rt2'!P$757,2)</f>
        <v>3046.99</v>
      </c>
      <c r="Q40" s="2"/>
      <c r="R40" s="2">
        <f>ROUND(Volume!Q42*'rt2'!R$757,2)</f>
        <v>3299.67</v>
      </c>
      <c r="S40" s="2"/>
      <c r="T40" s="2">
        <f>ROUND(Volume!S42*'rt2'!T$757,2)</f>
        <v>3001.01</v>
      </c>
      <c r="U40" s="2"/>
      <c r="V40" s="2">
        <f>ROUND(Volume!U42*'rt2'!V$757,2)</f>
        <v>3253.87</v>
      </c>
      <c r="W40" s="2"/>
      <c r="X40" s="2">
        <f>ROUND(Volume!W42*'rt2'!X$757,2)</f>
        <v>3046.74</v>
      </c>
      <c r="Y40" s="2"/>
      <c r="Z40" s="2">
        <f>ROUND(Volume!Y42*'rt2'!Z$757,2)</f>
        <v>3271.97</v>
      </c>
      <c r="AA40" s="2"/>
      <c r="AB40" s="2">
        <f>ROUND(Volume!AA42*'rt2'!AB$757,2)</f>
        <v>3194.42</v>
      </c>
      <c r="AC40" s="2"/>
      <c r="AD40" s="2">
        <f>ROUND(Volume!AC42*'rt2'!AD$757,2)</f>
        <v>3013.24</v>
      </c>
      <c r="AE40" s="2"/>
      <c r="AF40" s="2">
        <f>ROUND(Volume!AE42*'rt2'!AF$757,2)</f>
        <v>2763.07</v>
      </c>
      <c r="AG40" s="2"/>
      <c r="AH40" s="2">
        <f>ROUND(Volume!AG42*'rt2'!AH$757,2)</f>
        <v>3382.68</v>
      </c>
      <c r="AI40" s="2"/>
      <c r="AJ40" s="2">
        <f>ROUND(Volume!AI42*'rt2'!AJ$757,2)</f>
        <v>3006.08</v>
      </c>
      <c r="AK40" s="2"/>
      <c r="AL40" s="2">
        <f>ROUND(Volume!AK42*'rt2'!AL$757,2)</f>
        <v>3393.29</v>
      </c>
      <c r="AM40" s="2"/>
      <c r="AN40" s="2">
        <f>ROUND(Volume!AM42*'rt2'!AN$757,2)</f>
        <v>2983.19</v>
      </c>
      <c r="AO40" s="2"/>
      <c r="AP40" s="2">
        <f>ROUND(Volume!AO42*'rt2'!AP$757,2)</f>
        <v>3212.84</v>
      </c>
      <c r="AQ40" s="2"/>
      <c r="AR40" s="2">
        <f>ROUND(Volume!AQ42*'rt2'!AR$757,2)</f>
        <v>2663.47</v>
      </c>
      <c r="AS40" s="2"/>
      <c r="AT40" s="2">
        <f>ROUND(Volume!AS42*'rt2'!AT$757,2)</f>
        <v>2515.25</v>
      </c>
      <c r="AU40" s="2"/>
      <c r="AV40" s="2">
        <f>ROUND(Volume!AU42*'rt2'!AV$757,2)</f>
        <v>2591.5700000000002</v>
      </c>
      <c r="AW40" s="2"/>
      <c r="AX40" s="2">
        <f>ROUND(Volume!AW42*'rt2'!AX$757,2)</f>
        <v>1967.81</v>
      </c>
      <c r="AY40" s="2"/>
      <c r="AZ40" s="2">
        <f>ROUND(Volume!AY42*'rt2'!AZ$757,2)</f>
        <v>1843.13</v>
      </c>
      <c r="BA40" s="2"/>
      <c r="BB40" s="3">
        <f t="shared" si="0"/>
        <v>33335.620000000003</v>
      </c>
      <c r="BC40" s="3">
        <f t="shared" si="1"/>
        <v>36618.15</v>
      </c>
    </row>
    <row r="41" spans="1:55">
      <c r="A41" t="s">
        <v>56</v>
      </c>
      <c r="B41">
        <v>250117</v>
      </c>
      <c r="C41" t="s">
        <v>68</v>
      </c>
      <c r="D41" t="s">
        <v>231</v>
      </c>
      <c r="E41" t="s">
        <v>64</v>
      </c>
      <c r="F41" s="2">
        <v>212.93</v>
      </c>
      <c r="G41" s="2">
        <v>0</v>
      </c>
      <c r="H41" s="2">
        <v>187.38</v>
      </c>
      <c r="I41" s="2">
        <v>0</v>
      </c>
      <c r="J41" s="2">
        <v>195.05</v>
      </c>
      <c r="K41" s="2">
        <v>0</v>
      </c>
      <c r="L41" s="2">
        <v>192.62</v>
      </c>
      <c r="M41" s="2">
        <v>0</v>
      </c>
      <c r="N41" s="2">
        <v>200.4</v>
      </c>
      <c r="O41" s="2">
        <v>0</v>
      </c>
      <c r="P41" s="2">
        <v>195.35</v>
      </c>
      <c r="Q41" s="2">
        <v>0</v>
      </c>
      <c r="R41" s="2">
        <v>201.6</v>
      </c>
      <c r="S41" s="2">
        <v>0</v>
      </c>
      <c r="T41" s="2">
        <v>193.8</v>
      </c>
      <c r="U41" s="2">
        <v>0</v>
      </c>
      <c r="V41" s="2">
        <v>199.26</v>
      </c>
      <c r="W41" s="2">
        <v>0</v>
      </c>
      <c r="X41" s="2">
        <v>205.13</v>
      </c>
      <c r="Y41" s="2">
        <v>0</v>
      </c>
      <c r="Z41" s="2">
        <v>201.98</v>
      </c>
      <c r="AA41" s="2">
        <v>0</v>
      </c>
      <c r="AB41" s="2">
        <v>198.02</v>
      </c>
      <c r="AC41" s="2">
        <v>0</v>
      </c>
      <c r="AD41" s="2">
        <v>194.24</v>
      </c>
      <c r="AE41" s="2">
        <v>0</v>
      </c>
      <c r="AF41" s="2">
        <v>187.51</v>
      </c>
      <c r="AG41" s="2">
        <v>0</v>
      </c>
      <c r="AH41" s="2">
        <v>202.48</v>
      </c>
      <c r="AI41" s="2">
        <v>0</v>
      </c>
      <c r="AJ41" s="2">
        <v>203.05</v>
      </c>
      <c r="AK41" s="2">
        <v>0</v>
      </c>
      <c r="AL41" s="2">
        <v>216.5</v>
      </c>
      <c r="AM41" s="2">
        <v>0</v>
      </c>
      <c r="AN41" s="2">
        <v>210.54</v>
      </c>
      <c r="AO41" s="2">
        <v>0</v>
      </c>
      <c r="AP41" s="2">
        <v>222.24</v>
      </c>
      <c r="AQ41" s="2">
        <v>0</v>
      </c>
      <c r="AR41" s="2">
        <v>212.1</v>
      </c>
      <c r="AS41" s="2">
        <v>0</v>
      </c>
      <c r="AT41" s="2">
        <v>219.24</v>
      </c>
      <c r="AU41" s="2">
        <v>0</v>
      </c>
      <c r="AV41" s="2">
        <v>231.58</v>
      </c>
      <c r="AW41" s="2">
        <v>0</v>
      </c>
      <c r="AX41" s="2">
        <v>217.11</v>
      </c>
      <c r="AY41" s="2">
        <v>0</v>
      </c>
      <c r="AZ41" s="2">
        <v>216.01</v>
      </c>
      <c r="BA41" s="2">
        <v>0</v>
      </c>
      <c r="BB41" s="3">
        <f t="shared" si="0"/>
        <v>2532.6000000000004</v>
      </c>
      <c r="BC41" s="3">
        <f t="shared" si="1"/>
        <v>2383.52</v>
      </c>
    </row>
    <row r="42" spans="1:55">
      <c r="A42" t="s">
        <v>54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3">
        <f t="shared" si="0"/>
        <v>0</v>
      </c>
      <c r="BC42" s="3">
        <f t="shared" si="1"/>
        <v>0</v>
      </c>
    </row>
    <row r="43" spans="1:55">
      <c r="A43" t="s">
        <v>56</v>
      </c>
      <c r="B43">
        <v>250493</v>
      </c>
      <c r="C43" t="s">
        <v>70</v>
      </c>
      <c r="D43" t="s">
        <v>183</v>
      </c>
      <c r="E43" t="s">
        <v>58</v>
      </c>
      <c r="F43" s="2">
        <f>ROUND(Volume!E46*'rt2'!F$758,2)-F44</f>
        <v>0</v>
      </c>
      <c r="G43" s="2">
        <v>0</v>
      </c>
      <c r="H43" s="2">
        <f>ROUND(Volume!G46*'rt2'!H$758,2)-H44</f>
        <v>0</v>
      </c>
      <c r="I43" s="2">
        <v>0</v>
      </c>
      <c r="J43" s="2">
        <f>ROUND(Volume!I46*'rt2'!J$758,2)-J44</f>
        <v>29.05</v>
      </c>
      <c r="K43" s="2">
        <v>0</v>
      </c>
      <c r="L43" s="2">
        <f>ROUND(Volume!K46*'rt2'!L$758,2)-L44</f>
        <v>2586.75</v>
      </c>
      <c r="M43" s="2">
        <v>0</v>
      </c>
      <c r="N43" s="2">
        <f>ROUND(Volume!M46*'rt2'!N$758,2)-N44</f>
        <v>4069.67</v>
      </c>
      <c r="O43" s="2">
        <v>0</v>
      </c>
      <c r="P43" s="2">
        <f>ROUND(Volume!O46*'rt2'!P$758,2)-P44</f>
        <v>11265.430000000002</v>
      </c>
      <c r="Q43" s="2">
        <v>0</v>
      </c>
      <c r="R43" s="2">
        <f>ROUND(Volume!Q46*'rt2'!R$758,2)-R44</f>
        <v>10512.060000000001</v>
      </c>
      <c r="S43" s="2">
        <v>0</v>
      </c>
      <c r="T43" s="2">
        <f>ROUND(Volume!S46*'rt2'!T$758,2)-T44</f>
        <v>6783.77</v>
      </c>
      <c r="U43" s="2">
        <v>0</v>
      </c>
      <c r="V43" s="2">
        <f>ROUND(Volume!U46*'rt2'!V$758,2)-V44</f>
        <v>4990.8700000000008</v>
      </c>
      <c r="W43" s="2">
        <v>0</v>
      </c>
      <c r="X43" s="2">
        <f>ROUND(Volume!W46*'rt2'!X$758,2)-X44</f>
        <v>1833.6899999999996</v>
      </c>
      <c r="Y43" s="2">
        <v>0</v>
      </c>
      <c r="Z43" s="2">
        <f>ROUND(Volume!Y46*'rt2'!Z$758,2)-Z44</f>
        <v>1045.02</v>
      </c>
      <c r="AA43" s="2">
        <v>0</v>
      </c>
      <c r="AB43" s="2">
        <f>ROUND(Volume!AA46*'rt2'!AB$758,2)-AB44</f>
        <v>13.239999999999998</v>
      </c>
      <c r="AC43" s="2">
        <v>0</v>
      </c>
      <c r="AD43" s="2">
        <f>ROUND(Volume!AC46*'rt2'!AD$758,2)-AD44</f>
        <v>0</v>
      </c>
      <c r="AE43" s="2">
        <v>0</v>
      </c>
      <c r="AF43" s="2">
        <f>ROUND(Volume!AE46*'rt2'!AF$758,2)-AF44</f>
        <v>0</v>
      </c>
      <c r="AG43" s="2">
        <v>0</v>
      </c>
      <c r="AH43" s="2">
        <f>ROUND(Volume!AG46*'rt2'!AH$758,2)-AH44</f>
        <v>260.61</v>
      </c>
      <c r="AI43" s="2">
        <v>0</v>
      </c>
      <c r="AJ43" s="2">
        <f>ROUND(Volume!AI46*'rt2'!AJ$758,2)-AJ44</f>
        <v>1683.2899999999997</v>
      </c>
      <c r="AK43" s="2">
        <v>0</v>
      </c>
      <c r="AL43" s="2">
        <f>ROUND(Volume!AK46*'rt2'!AL$758,2)-AL44</f>
        <v>4256.8500000000004</v>
      </c>
      <c r="AM43" s="2">
        <v>0</v>
      </c>
      <c r="AN43" s="2">
        <f>ROUND(Volume!AM46*'rt2'!AN$758,2)-AN44</f>
        <v>6166.1699999999992</v>
      </c>
      <c r="AO43" s="2">
        <v>0</v>
      </c>
      <c r="AP43" s="2">
        <f>ROUND(Volume!AO46*'rt2'!AP$758,2)-AP44</f>
        <v>8837</v>
      </c>
      <c r="AQ43" s="2">
        <v>0</v>
      </c>
      <c r="AR43" s="2">
        <f>ROUND(Volume!AQ46*'rt2'!AR$758,2)-AR44</f>
        <v>8002.78</v>
      </c>
      <c r="AS43" s="2">
        <v>0</v>
      </c>
      <c r="AT43" s="2">
        <f>ROUND(Volume!AS46*'rt2'!AT$758,2)-AT44</f>
        <v>4595.0200000000004</v>
      </c>
      <c r="AU43" s="2">
        <v>0</v>
      </c>
      <c r="AV43" s="2">
        <f>ROUND(Volume!AU46*'rt2'!AV$758,2)-AV44</f>
        <v>2883.95</v>
      </c>
      <c r="AW43" s="2">
        <v>0</v>
      </c>
      <c r="AX43" s="2">
        <f>ROUND(Volume!AW46*'rt2'!AX$758,2)-AX44</f>
        <v>1150.4500000000003</v>
      </c>
      <c r="AY43" s="2">
        <v>0</v>
      </c>
      <c r="AZ43" s="2">
        <f>ROUND(Volume!AY46*'rt2'!AZ$758,2)-AZ44</f>
        <v>500.53000000000003</v>
      </c>
      <c r="BA43" s="2">
        <v>0</v>
      </c>
      <c r="BB43" s="3">
        <f t="shared" si="0"/>
        <v>38336.649999999994</v>
      </c>
      <c r="BC43" s="3">
        <f t="shared" si="1"/>
        <v>43129.55</v>
      </c>
    </row>
    <row r="44" spans="1:55">
      <c r="A44" t="s">
        <v>56</v>
      </c>
      <c r="B44">
        <v>250493</v>
      </c>
      <c r="C44" t="s">
        <v>70</v>
      </c>
      <c r="D44" t="s">
        <v>233</v>
      </c>
      <c r="F44" s="2">
        <f>ROUND(Volume!E46*'rt2'!F$759,2)</f>
        <v>0</v>
      </c>
      <c r="G44" s="2"/>
      <c r="H44" s="2">
        <f>ROUND(Volume!G46*'rt2'!H$759,2)</f>
        <v>0</v>
      </c>
      <c r="I44" s="2"/>
      <c r="J44" s="2">
        <f>ROUND(Volume!I46*'rt2'!J$759,2)</f>
        <v>26.13</v>
      </c>
      <c r="K44" s="2"/>
      <c r="L44" s="2">
        <f>ROUND(Volume!K46*'rt2'!L$759,2)</f>
        <v>1805.28</v>
      </c>
      <c r="M44" s="2"/>
      <c r="N44" s="2">
        <f>ROUND(Volume!M46*'rt2'!N$759,2)</f>
        <v>5044.5</v>
      </c>
      <c r="O44" s="2"/>
      <c r="P44" s="2">
        <f>ROUND(Volume!O46*'rt2'!P$759,2)</f>
        <v>13963.9</v>
      </c>
      <c r="Q44" s="2"/>
      <c r="R44" s="2">
        <f>ROUND(Volume!Q46*'rt2'!R$759,2)</f>
        <v>13194.64</v>
      </c>
      <c r="S44" s="2"/>
      <c r="T44" s="2">
        <f>ROUND(Volume!S46*'rt2'!T$759,2)</f>
        <v>8701.93</v>
      </c>
      <c r="U44" s="2"/>
      <c r="V44" s="2">
        <f>ROUND(Volume!U46*'rt2'!V$759,2)</f>
        <v>5337.41</v>
      </c>
      <c r="W44" s="2"/>
      <c r="X44" s="2">
        <f>ROUND(Volume!W46*'rt2'!X$759,2)</f>
        <v>2494.0100000000002</v>
      </c>
      <c r="Y44" s="2"/>
      <c r="Z44" s="2">
        <f>ROUND(Volume!Y46*'rt2'!Z$759,2)</f>
        <v>1511.44</v>
      </c>
      <c r="AA44" s="2"/>
      <c r="AB44" s="2">
        <f>ROUND(Volume!AA46*'rt2'!AB$759,2)</f>
        <v>18.73</v>
      </c>
      <c r="AC44" s="2"/>
      <c r="AD44" s="2">
        <f>ROUND(Volume!AC46*'rt2'!AD$759,2)</f>
        <v>0</v>
      </c>
      <c r="AE44" s="2"/>
      <c r="AF44" s="2">
        <f>ROUND(Volume!AE46*'rt2'!AF$759,2)</f>
        <v>0</v>
      </c>
      <c r="AG44" s="2"/>
      <c r="AH44" s="2">
        <f>ROUND(Volume!AG46*'rt2'!AH$759,2)</f>
        <v>278.89</v>
      </c>
      <c r="AI44" s="2"/>
      <c r="AJ44" s="2">
        <f>ROUND(Volume!AI46*'rt2'!AJ$759,2)</f>
        <v>1697.89</v>
      </c>
      <c r="AK44" s="2"/>
      <c r="AL44" s="2">
        <f>ROUND(Volume!AK46*'rt2'!AL$759,2)</f>
        <v>3783.39</v>
      </c>
      <c r="AM44" s="2"/>
      <c r="AN44" s="2">
        <f>ROUND(Volume!AM46*'rt2'!AN$759,2)</f>
        <v>5636.89</v>
      </c>
      <c r="AO44" s="2"/>
      <c r="AP44" s="2">
        <f>ROUND(Volume!AO46*'rt2'!AP$759,2)</f>
        <v>6929.74</v>
      </c>
      <c r="AQ44" s="2"/>
      <c r="AR44" s="2">
        <f>ROUND(Volume!AQ46*'rt2'!AR$759,2)</f>
        <v>5014.3</v>
      </c>
      <c r="AS44" s="2"/>
      <c r="AT44" s="2">
        <f>ROUND(Volume!AS46*'rt2'!AT$759,2)</f>
        <v>2506.91</v>
      </c>
      <c r="AU44" s="2"/>
      <c r="AV44" s="2">
        <f>ROUND(Volume!AU46*'rt2'!AV$759,2)</f>
        <v>1575.92</v>
      </c>
      <c r="AW44" s="2"/>
      <c r="AX44" s="2">
        <f>ROUND(Volume!AW46*'rt2'!AX$759,2)</f>
        <v>578.92999999999995</v>
      </c>
      <c r="AY44" s="2"/>
      <c r="AZ44" s="2">
        <f>ROUND(Volume!AY46*'rt2'!AZ$759,2)</f>
        <v>322.81</v>
      </c>
      <c r="BA44" s="2"/>
      <c r="BB44" s="3">
        <f t="shared" si="0"/>
        <v>28325.670000000002</v>
      </c>
      <c r="BC44" s="3">
        <f t="shared" si="1"/>
        <v>52097.97</v>
      </c>
    </row>
    <row r="45" spans="1:55">
      <c r="A45" t="s">
        <v>56</v>
      </c>
      <c r="B45">
        <v>250493</v>
      </c>
      <c r="C45" t="s">
        <v>70</v>
      </c>
      <c r="D45" t="s">
        <v>184</v>
      </c>
      <c r="E45" t="s">
        <v>230</v>
      </c>
      <c r="F45" s="2">
        <f>IF(378&gt;(F43+F44),378-(F43+F44),0)</f>
        <v>378</v>
      </c>
      <c r="G45" s="2"/>
      <c r="H45" s="2">
        <f>IF(378&gt;(H43+H44),378-(H43+H44),0)</f>
        <v>378</v>
      </c>
      <c r="I45" s="2"/>
      <c r="J45" s="2">
        <f>IF(378&gt;(J43+J44),378-(J43+J44),0)</f>
        <v>322.82</v>
      </c>
      <c r="K45" s="2"/>
      <c r="L45" s="2">
        <f>IF(378&gt;(L43+L44),378-(L43+L44),0)</f>
        <v>0</v>
      </c>
      <c r="M45" s="2"/>
      <c r="N45" s="2">
        <f>IF(378&gt;(N43+N44),378-(N43+N44),0)</f>
        <v>0</v>
      </c>
      <c r="O45" s="2"/>
      <c r="P45" s="2">
        <f>IF(378&gt;(P43+P44),378-(P43+P44),0)</f>
        <v>0</v>
      </c>
      <c r="Q45" s="2"/>
      <c r="R45" s="2">
        <f>IF(378&gt;(R43+R44),378-(R43+R44),0)</f>
        <v>0</v>
      </c>
      <c r="S45" s="2"/>
      <c r="T45" s="2">
        <f>IF(378&gt;(T43+T44),378-(T43+T44),0)</f>
        <v>0</v>
      </c>
      <c r="U45" s="2"/>
      <c r="V45" s="2">
        <f>IF(378&gt;(V43+V44),378-(V43+V44),0)</f>
        <v>0</v>
      </c>
      <c r="W45" s="2"/>
      <c r="X45" s="2">
        <f>IF(378&gt;(X43+X44),378-(X43+X44),0)</f>
        <v>0</v>
      </c>
      <c r="Y45" s="2"/>
      <c r="Z45" s="2">
        <f>IF(378&gt;(Z43+Z44),378-(Z43+Z44),0)</f>
        <v>0</v>
      </c>
      <c r="AA45" s="2"/>
      <c r="AB45" s="2">
        <f>IF(378&gt;(AB43+AB44),378-(AB43+AB44),0)</f>
        <v>346.03</v>
      </c>
      <c r="AC45" s="2"/>
      <c r="AD45" s="2">
        <f>IF(378&gt;(AD43+AD44),378-(AD43+AD44),0)</f>
        <v>378</v>
      </c>
      <c r="AE45" s="2"/>
      <c r="AF45" s="2">
        <f>IF(378&gt;(AF43+AF44),378-(AF43+AF44),0)</f>
        <v>378</v>
      </c>
      <c r="AG45" s="2"/>
      <c r="AH45" s="2">
        <f>IF(378&gt;(AH43+AH44),378-(AH43+AH44),0)</f>
        <v>0</v>
      </c>
      <c r="AI45" s="2"/>
      <c r="AJ45" s="2">
        <f>IF(378&gt;(AJ43+AJ44),378-(AJ43+AJ44),0)</f>
        <v>0</v>
      </c>
      <c r="AK45" s="2"/>
      <c r="AL45" s="2">
        <f>IF(378&gt;(AL43+AL44),378-(AL43+AL44),0)</f>
        <v>0</v>
      </c>
      <c r="AM45" s="2"/>
      <c r="AN45" s="2">
        <f>IF(378&gt;(AN43+AN44),378-(AN43+AN44),0)</f>
        <v>0</v>
      </c>
      <c r="AO45" s="2"/>
      <c r="AP45" s="2">
        <f>IF(378&gt;(AP43+AP44),378-(AP43+AP44),0)</f>
        <v>0</v>
      </c>
      <c r="AQ45" s="2"/>
      <c r="AR45" s="2">
        <f>IF(378&gt;(AR43+AR44),378-(AR43+AR44),0)</f>
        <v>0</v>
      </c>
      <c r="AS45" s="2"/>
      <c r="AT45" s="2">
        <f>IF(378&gt;(AT43+AT44),378-(AT43+AT44),0)</f>
        <v>0</v>
      </c>
      <c r="AU45" s="2"/>
      <c r="AV45" s="2">
        <f>IF(378&gt;(AV43+AV44),378-(AV43+AV44),0)</f>
        <v>0</v>
      </c>
      <c r="AW45" s="2"/>
      <c r="AX45" s="2">
        <f>IF(378&gt;(AX43+AX44),378-(AX43+AX44),0)</f>
        <v>0</v>
      </c>
      <c r="AY45" s="2"/>
      <c r="AZ45" s="2">
        <f>IF(378&gt;(AZ43+AZ44),378-(AZ43+AZ44),0)</f>
        <v>0</v>
      </c>
      <c r="BA45" s="2"/>
      <c r="BB45" s="3">
        <f t="shared" si="0"/>
        <v>756</v>
      </c>
      <c r="BC45" s="3">
        <f t="shared" si="1"/>
        <v>1424.85</v>
      </c>
    </row>
    <row r="46" spans="1:55">
      <c r="A46" t="s">
        <v>54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3">
        <f t="shared" si="0"/>
        <v>0</v>
      </c>
      <c r="BC46" s="3">
        <f t="shared" si="1"/>
        <v>0</v>
      </c>
    </row>
    <row r="47" spans="1:55">
      <c r="A47" t="s">
        <v>56</v>
      </c>
      <c r="B47">
        <v>250494</v>
      </c>
      <c r="C47" t="s">
        <v>71</v>
      </c>
      <c r="D47" t="s">
        <v>183</v>
      </c>
      <c r="E47" t="s">
        <v>72</v>
      </c>
      <c r="F47" s="2">
        <f>ROUND(Volume!E50*'rt2'!F$756,2)-F48</f>
        <v>3030.49</v>
      </c>
      <c r="G47" s="2">
        <v>0</v>
      </c>
      <c r="H47" s="2">
        <f>ROUND(Volume!G50*'rt2'!H$756,2)-H48</f>
        <v>984.04999999999973</v>
      </c>
      <c r="I47" s="2">
        <v>0</v>
      </c>
      <c r="J47" s="2">
        <f>ROUND(Volume!I50*'rt2'!J$756,2)-J48</f>
        <v>2266.2599999999998</v>
      </c>
      <c r="K47" s="2">
        <v>0</v>
      </c>
      <c r="L47" s="2">
        <f>ROUND(Volume!K50*'rt2'!L$756,2)-L48</f>
        <v>9811.0300000000007</v>
      </c>
      <c r="M47" s="2">
        <v>0</v>
      </c>
      <c r="N47" s="2">
        <f>ROUND(Volume!M50*'rt2'!N$756,2)-N48</f>
        <v>23107.539999999997</v>
      </c>
      <c r="O47" s="2">
        <v>0</v>
      </c>
      <c r="P47" s="2">
        <f>ROUND(Volume!O50*'rt2'!P$756,2)-P48</f>
        <v>23187.969999999998</v>
      </c>
      <c r="Q47" s="2">
        <v>0</v>
      </c>
      <c r="R47" s="2">
        <f>ROUND(Volume!Q50*'rt2'!R$756,2)-R48</f>
        <v>25466.609999999997</v>
      </c>
      <c r="S47" s="2">
        <v>0</v>
      </c>
      <c r="T47" s="2">
        <f>ROUND(Volume!S50*'rt2'!T$756,2)-T48</f>
        <v>22366.02</v>
      </c>
      <c r="U47" s="2">
        <v>0</v>
      </c>
      <c r="V47" s="2">
        <f>ROUND(Volume!U50*'rt2'!V$756,2)-V48</f>
        <v>19051.75</v>
      </c>
      <c r="W47" s="2">
        <v>0</v>
      </c>
      <c r="X47" s="2">
        <f>ROUND(Volume!W50*'rt2'!X$756,2)-X48</f>
        <v>18542.809999999998</v>
      </c>
      <c r="Y47" s="2">
        <v>0</v>
      </c>
      <c r="Z47" s="2">
        <f>ROUND(Volume!Y50*'rt2'!Z$756,2)-Z48</f>
        <v>10995.89</v>
      </c>
      <c r="AA47" s="2">
        <v>0</v>
      </c>
      <c r="AB47" s="2">
        <f>ROUND(Volume!AA50*'rt2'!AB$756,2)-AB48</f>
        <v>4998.28</v>
      </c>
      <c r="AC47" s="2">
        <v>0</v>
      </c>
      <c r="AD47" s="2">
        <f>ROUND(Volume!AC50*'rt2'!AD$756,2)-AD48</f>
        <v>3491.3</v>
      </c>
      <c r="AE47" s="2">
        <v>0</v>
      </c>
      <c r="AF47" s="2">
        <f>ROUND(Volume!AE50*'rt2'!AF$756,2)-AF48</f>
        <v>2626.3999999999996</v>
      </c>
      <c r="AG47" s="2">
        <v>0</v>
      </c>
      <c r="AH47" s="2">
        <f>ROUND(Volume!AG50*'rt2'!AH$756,2)-AH48</f>
        <v>3139.41</v>
      </c>
      <c r="AI47" s="2">
        <v>0</v>
      </c>
      <c r="AJ47" s="2">
        <f>ROUND(Volume!AI50*'rt2'!AJ$756,2)-AJ48</f>
        <v>8356.2800000000007</v>
      </c>
      <c r="AK47" s="2">
        <v>0</v>
      </c>
      <c r="AL47" s="2">
        <f>ROUND(Volume!AK50*'rt2'!AL$756,2)-AL48</f>
        <v>20830.239999999998</v>
      </c>
      <c r="AM47" s="2">
        <v>0</v>
      </c>
      <c r="AN47" s="2">
        <f>ROUND(Volume!AM50*'rt2'!AN$756,2)-AN48</f>
        <v>21522.93</v>
      </c>
      <c r="AO47" s="2">
        <v>0</v>
      </c>
      <c r="AP47" s="2">
        <f>ROUND(Volume!AO50*'rt2'!AP$756,2)-AP48</f>
        <v>26077.570000000003</v>
      </c>
      <c r="AQ47" s="2">
        <v>0</v>
      </c>
      <c r="AR47" s="2">
        <f>ROUND(Volume!AQ50*'rt2'!AR$756,2)-AR48</f>
        <v>23529.56</v>
      </c>
      <c r="AS47" s="2">
        <v>0</v>
      </c>
      <c r="AT47" s="2">
        <f>ROUND(Volume!AS50*'rt2'!AT$756,2)-AT48</f>
        <v>24129.479999999996</v>
      </c>
      <c r="AU47" s="2">
        <v>0</v>
      </c>
      <c r="AV47" s="2">
        <f>ROUND(Volume!AU50*'rt2'!AV$756,2)-AV48</f>
        <v>17529.61</v>
      </c>
      <c r="AW47" s="2">
        <v>0</v>
      </c>
      <c r="AX47" s="2">
        <f>ROUND(Volume!AW50*'rt2'!AX$756,2)-AX48</f>
        <v>10891.059999999998</v>
      </c>
      <c r="AY47" s="2">
        <v>0</v>
      </c>
      <c r="AZ47" s="2">
        <f>ROUND(Volume!AY50*'rt2'!AZ$756,2)-AZ48</f>
        <v>0</v>
      </c>
      <c r="BA47" s="2">
        <v>0</v>
      </c>
      <c r="BB47" s="3">
        <f t="shared" si="0"/>
        <v>162123.83999999997</v>
      </c>
      <c r="BC47" s="3">
        <f t="shared" si="1"/>
        <v>163808.69999999998</v>
      </c>
    </row>
    <row r="48" spans="1:55">
      <c r="A48" t="s">
        <v>56</v>
      </c>
      <c r="B48">
        <v>250494</v>
      </c>
      <c r="C48" t="s">
        <v>71</v>
      </c>
      <c r="D48" t="s">
        <v>233</v>
      </c>
      <c r="F48" s="2">
        <f>ROUND(Volume!E50*'rt2'!F$757,2)</f>
        <v>3346.45</v>
      </c>
      <c r="G48" s="2"/>
      <c r="H48" s="2">
        <f>ROUND(Volume!G50*'rt2'!H$757,2)</f>
        <v>1433.15</v>
      </c>
      <c r="I48" s="2"/>
      <c r="J48" s="2">
        <f>ROUND(Volume!I50*'rt2'!J$757,2)</f>
        <v>1867.94</v>
      </c>
      <c r="K48" s="2"/>
      <c r="L48" s="2">
        <f>ROUND(Volume!K50*'rt2'!L$757,2)</f>
        <v>8822.74</v>
      </c>
      <c r="M48" s="2"/>
      <c r="N48" s="2">
        <f>ROUND(Volume!M50*'rt2'!N$757,2)</f>
        <v>16126.7</v>
      </c>
      <c r="O48" s="2"/>
      <c r="P48" s="2">
        <f>ROUND(Volume!O50*'rt2'!P$757,2)</f>
        <v>28742.31</v>
      </c>
      <c r="Q48" s="2"/>
      <c r="R48" s="2">
        <f>ROUND(Volume!Q50*'rt2'!R$757,2)</f>
        <v>31566.77</v>
      </c>
      <c r="S48" s="2"/>
      <c r="T48" s="2">
        <f>ROUND(Volume!S50*'rt2'!T$757,2)</f>
        <v>28073.62</v>
      </c>
      <c r="U48" s="2"/>
      <c r="V48" s="2">
        <f>ROUND(Volume!U50*'rt2'!V$757,2)</f>
        <v>24438.78</v>
      </c>
      <c r="W48" s="2"/>
      <c r="X48" s="2">
        <f>ROUND(Volume!W50*'rt2'!X$757,2)</f>
        <v>19830.28</v>
      </c>
      <c r="Y48" s="2"/>
      <c r="Z48" s="2">
        <f>ROUND(Volume!Y50*'rt2'!Z$757,2)</f>
        <v>14955.55</v>
      </c>
      <c r="AA48" s="2"/>
      <c r="AB48" s="2">
        <f>ROUND(Volume!AA50*'rt2'!AB$757,2)</f>
        <v>7229.11</v>
      </c>
      <c r="AC48" s="2"/>
      <c r="AD48" s="2">
        <f>ROUND(Volume!AC50*'rt2'!AD$757,2)</f>
        <v>4942.8</v>
      </c>
      <c r="AE48" s="2"/>
      <c r="AF48" s="2">
        <f>ROUND(Volume!AE50*'rt2'!AF$757,2)</f>
        <v>3695.08</v>
      </c>
      <c r="AG48" s="2"/>
      <c r="AH48" s="2">
        <f>ROUND(Volume!AG50*'rt2'!AH$757,2)</f>
        <v>4438.41</v>
      </c>
      <c r="AI48" s="2"/>
      <c r="AJ48" s="2">
        <f>ROUND(Volume!AI50*'rt2'!AJ$757,2)</f>
        <v>8942.42</v>
      </c>
      <c r="AK48" s="2"/>
      <c r="AL48" s="2">
        <f>ROUND(Volume!AK50*'rt2'!AL$757,2)</f>
        <v>21011</v>
      </c>
      <c r="AM48" s="2"/>
      <c r="AN48" s="2">
        <f>ROUND(Volume!AM50*'rt2'!AN$757,2)</f>
        <v>19129.099999999999</v>
      </c>
      <c r="AO48" s="2"/>
      <c r="AP48" s="2">
        <f>ROUND(Volume!AO50*'rt2'!AP$757,2)</f>
        <v>23839.16</v>
      </c>
      <c r="AQ48" s="2"/>
      <c r="AR48" s="2">
        <f>ROUND(Volume!AQ50*'rt2'!AR$757,2)</f>
        <v>18451.240000000002</v>
      </c>
      <c r="AS48" s="2"/>
      <c r="AT48" s="2">
        <f>ROUND(Volume!AS50*'rt2'!AT$757,2)</f>
        <v>15118.79</v>
      </c>
      <c r="AU48" s="2"/>
      <c r="AV48" s="2">
        <f>ROUND(Volume!AU50*'rt2'!AV$757,2)</f>
        <v>9563.6200000000008</v>
      </c>
      <c r="AW48" s="2"/>
      <c r="AX48" s="2">
        <f>ROUND(Volume!AW50*'rt2'!AX$757,2)</f>
        <v>5951.38</v>
      </c>
      <c r="AY48" s="2"/>
      <c r="AZ48" s="2">
        <f>ROUND(Volume!AY50*'rt2'!AZ$757,2)</f>
        <v>0</v>
      </c>
      <c r="BA48" s="2"/>
      <c r="BB48" s="3">
        <f t="shared" si="0"/>
        <v>135083</v>
      </c>
      <c r="BC48" s="3">
        <f t="shared" si="1"/>
        <v>186433.4</v>
      </c>
    </row>
    <row r="49" spans="1:55">
      <c r="A49" t="s">
        <v>56</v>
      </c>
      <c r="B49">
        <v>250494</v>
      </c>
      <c r="C49" t="s">
        <v>71</v>
      </c>
      <c r="D49" t="s">
        <v>184</v>
      </c>
      <c r="E49" t="s">
        <v>224</v>
      </c>
      <c r="F49" s="2">
        <f>IF(378&gt;(F47+F48),378-(F47+F48),0)</f>
        <v>0</v>
      </c>
      <c r="G49" s="2"/>
      <c r="H49" s="2">
        <f>IF(378&gt;(H47+H48),378-(H47+H48),0)</f>
        <v>0</v>
      </c>
      <c r="I49" s="2"/>
      <c r="J49" s="2">
        <f>IF(378&gt;(J47+J48),378-(J47+J48),0)</f>
        <v>0</v>
      </c>
      <c r="K49" s="2"/>
      <c r="L49" s="2">
        <f>IF(378&gt;(L47+L48),378-(L47+L48),0)</f>
        <v>0</v>
      </c>
      <c r="M49" s="2"/>
      <c r="N49" s="2">
        <f>IF(378&gt;(N47+N48),378-(N47+N48),0)</f>
        <v>0</v>
      </c>
      <c r="O49" s="2"/>
      <c r="P49" s="2">
        <f>IF(378&gt;(P47+P48),378-(P47+P48),0)</f>
        <v>0</v>
      </c>
      <c r="Q49" s="2"/>
      <c r="R49" s="2">
        <f>IF(378&gt;(R47+R48),378-(R47+R48),0)</f>
        <v>0</v>
      </c>
      <c r="S49" s="2"/>
      <c r="T49" s="2">
        <f>IF(378&gt;(T47+T48),378-(T47+T48),0)</f>
        <v>0</v>
      </c>
      <c r="U49" s="2"/>
      <c r="V49" s="2">
        <f>IF(378&gt;(V47+V48),378-(V47+V48),0)</f>
        <v>0</v>
      </c>
      <c r="W49" s="2"/>
      <c r="X49" s="2">
        <f>IF(378&gt;(X47+X48),378-(X47+X48),0)</f>
        <v>0</v>
      </c>
      <c r="Y49" s="2"/>
      <c r="Z49" s="2">
        <f>IF(378&gt;(Z47+Z48),378-(Z47+Z48),0)</f>
        <v>0</v>
      </c>
      <c r="AA49" s="2"/>
      <c r="AB49" s="2">
        <f>IF(378&gt;(AB47+AB48),378-(AB47+AB48),0)</f>
        <v>0</v>
      </c>
      <c r="AC49" s="2"/>
      <c r="AD49" s="2">
        <f>IF(378&gt;(AD47+AD48),378-(AD47+AD48),0)</f>
        <v>0</v>
      </c>
      <c r="AE49" s="2"/>
      <c r="AF49" s="2">
        <f>IF(378&gt;(AF47+AF48),378-(AF47+AF48),0)</f>
        <v>0</v>
      </c>
      <c r="AG49" s="2"/>
      <c r="AH49" s="2">
        <f>IF(378&gt;(AH47+AH48),378-(AH47+AH48),0)</f>
        <v>0</v>
      </c>
      <c r="AI49" s="2"/>
      <c r="AJ49" s="2">
        <f>IF(378&gt;(AJ47+AJ48),378-(AJ47+AJ48),0)</f>
        <v>0</v>
      </c>
      <c r="AK49" s="2"/>
      <c r="AL49" s="2">
        <f>IF(378&gt;(AL47+AL48),378-(AL47+AL48),0)</f>
        <v>0</v>
      </c>
      <c r="AM49" s="2"/>
      <c r="AN49" s="2">
        <f>IF(378&gt;(AN47+AN48),378-(AN47+AN48),0)</f>
        <v>0</v>
      </c>
      <c r="AO49" s="2"/>
      <c r="AP49" s="2">
        <f>IF(378&gt;(AP47+AP48),378-(AP47+AP48),0)</f>
        <v>0</v>
      </c>
      <c r="AQ49" s="2"/>
      <c r="AR49" s="2">
        <f>IF(378&gt;(AR47+AR48),378-(AR47+AR48),0)</f>
        <v>0</v>
      </c>
      <c r="AS49" s="2"/>
      <c r="AT49" s="2">
        <f>IF(378&gt;(AT47+AT48),378-(AT47+AT48),0)</f>
        <v>0</v>
      </c>
      <c r="AU49" s="2"/>
      <c r="AV49" s="2">
        <f>IF(378&gt;(AV47+AV48),378-(AV47+AV48),0)</f>
        <v>0</v>
      </c>
      <c r="AW49" s="2"/>
      <c r="AX49" s="2">
        <f>IF(378&gt;(AX47+AX48),378-(AX47+AX48),0)</f>
        <v>0</v>
      </c>
      <c r="AY49" s="2"/>
      <c r="AZ49" s="2">
        <f>IF(378&gt;(AZ47+AZ48),378-(AZ47+AZ48),0)</f>
        <v>378</v>
      </c>
      <c r="BA49" s="2"/>
      <c r="BB49" s="3">
        <f t="shared" si="0"/>
        <v>378</v>
      </c>
      <c r="BC49" s="3">
        <f t="shared" si="1"/>
        <v>0</v>
      </c>
    </row>
    <row r="50" spans="1:55">
      <c r="A50" t="s">
        <v>54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3">
        <f t="shared" si="0"/>
        <v>0</v>
      </c>
      <c r="BC50" s="3">
        <f t="shared" si="1"/>
        <v>0</v>
      </c>
    </row>
    <row r="51" spans="1:55">
      <c r="A51" t="s">
        <v>56</v>
      </c>
      <c r="B51">
        <v>250494</v>
      </c>
      <c r="C51" t="s">
        <v>71</v>
      </c>
      <c r="D51" t="s">
        <v>183</v>
      </c>
      <c r="E51" t="s">
        <v>73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f>6139.95-V52</f>
        <v>5032.74</v>
      </c>
      <c r="W51" s="2">
        <v>0</v>
      </c>
      <c r="X51" s="2">
        <v>0</v>
      </c>
      <c r="Y51" s="2">
        <v>0</v>
      </c>
      <c r="Z51" s="2">
        <f>145879.28-Z52</f>
        <v>134417.76</v>
      </c>
      <c r="AA51" s="2">
        <v>0</v>
      </c>
      <c r="AB51" s="2">
        <f>32652.71-AB52</f>
        <v>26285.19</v>
      </c>
      <c r="AC51" s="2">
        <v>0</v>
      </c>
      <c r="AD51" s="2">
        <f>27897.77-AD52</f>
        <v>22112.46</v>
      </c>
      <c r="AE51" s="2">
        <v>0</v>
      </c>
      <c r="AF51" s="2">
        <f>41588.97-AF52</f>
        <v>33348.020000000004</v>
      </c>
      <c r="AG51" s="2">
        <v>-15532.44</v>
      </c>
      <c r="AH51" s="2">
        <f>25374.15-AH52</f>
        <v>20923.07</v>
      </c>
      <c r="AI51" s="2">
        <v>-1899.66</v>
      </c>
      <c r="AJ51" s="2">
        <f>27270.98-AJ52</f>
        <v>22182.71</v>
      </c>
      <c r="AK51" s="2">
        <v>0</v>
      </c>
      <c r="AL51" s="2">
        <f>33612.34-AL52</f>
        <v>28142.369999999995</v>
      </c>
      <c r="AM51" s="2">
        <v>-1245.51</v>
      </c>
      <c r="AN51" s="2">
        <f>34064.16-AN52</f>
        <v>28680.910000000003</v>
      </c>
      <c r="AO51" s="2">
        <v>0</v>
      </c>
      <c r="AP51" s="2">
        <f>31384.17-AP52</f>
        <v>26722.93</v>
      </c>
      <c r="AQ51" s="2">
        <v>0</v>
      </c>
      <c r="AR51" s="2">
        <f>29195.32-AR52</f>
        <v>25537.19</v>
      </c>
      <c r="AS51" s="2">
        <v>0</v>
      </c>
      <c r="AT51" s="2">
        <f>34403.63-AT52</f>
        <v>30675.429999999997</v>
      </c>
      <c r="AU51" s="2">
        <v>-1336.58</v>
      </c>
      <c r="AV51" s="2">
        <f>30605.14-AV52</f>
        <v>27729.1</v>
      </c>
      <c r="AW51" s="2">
        <v>17763.669999999998</v>
      </c>
      <c r="AX51" s="2">
        <f>41757.46-AX52</f>
        <v>38040.99</v>
      </c>
      <c r="AY51" s="2">
        <v>0</v>
      </c>
      <c r="AZ51" s="2">
        <f>25868.61-AZ52</f>
        <v>22675.06</v>
      </c>
      <c r="BA51" s="2">
        <v>-2441.1999999999998</v>
      </c>
      <c r="BB51" s="3">
        <f t="shared" si="0"/>
        <v>322078.51999999996</v>
      </c>
      <c r="BC51" s="3">
        <f t="shared" si="1"/>
        <v>165735.69</v>
      </c>
    </row>
    <row r="52" spans="1:55">
      <c r="A52" t="s">
        <v>56</v>
      </c>
      <c r="B52">
        <v>250494</v>
      </c>
      <c r="C52" t="s">
        <v>71</v>
      </c>
      <c r="D52" t="s">
        <v>233</v>
      </c>
      <c r="E52" t="s">
        <v>244</v>
      </c>
      <c r="F52" s="2">
        <f>ROUND(Volume!E55*'rt2'!F$759,2)</f>
        <v>0</v>
      </c>
      <c r="G52" s="2"/>
      <c r="H52" s="2">
        <f>ROUND(Volume!G55*'rt2'!H$759,2)</f>
        <v>0</v>
      </c>
      <c r="I52" s="2"/>
      <c r="J52" s="2">
        <f>ROUND(Volume!I55*'rt2'!J$759,2)</f>
        <v>0</v>
      </c>
      <c r="K52" s="2"/>
      <c r="L52" s="2">
        <f>ROUND(Volume!K55*'rt2'!L$759,2)</f>
        <v>0</v>
      </c>
      <c r="M52" s="2"/>
      <c r="N52" s="2">
        <f>ROUND(Volume!M55*'rt2'!N$759,2)</f>
        <v>0</v>
      </c>
      <c r="O52" s="2"/>
      <c r="P52" s="2">
        <f>ROUND(Volume!O55*'rt2'!P$759,2)</f>
        <v>0</v>
      </c>
      <c r="Q52" s="2"/>
      <c r="R52" s="2">
        <f>ROUND(Volume!Q55*'rt2'!R$759,2)</f>
        <v>0</v>
      </c>
      <c r="S52" s="2"/>
      <c r="T52" s="2">
        <f>ROUND(Volume!S55*'rt2'!T$759,2)</f>
        <v>0</v>
      </c>
      <c r="U52" s="2"/>
      <c r="V52" s="2">
        <f>ROUND(Volume!U55*'rt2'!V$759,2)</f>
        <v>1107.21</v>
      </c>
      <c r="W52" s="2"/>
      <c r="X52" s="2">
        <f>ROUND(Volume!W55*'rt2'!X$759,2)</f>
        <v>0</v>
      </c>
      <c r="Y52" s="2"/>
      <c r="Z52" s="2">
        <f>ROUND(Volume!Y55*'rt2'!Z$759,2)</f>
        <v>11461.52</v>
      </c>
      <c r="AA52" s="2"/>
      <c r="AB52" s="2">
        <f>ROUND(Volume!AA55*'rt2'!AB$759,2)</f>
        <v>6367.52</v>
      </c>
      <c r="AC52" s="2"/>
      <c r="AD52" s="2">
        <f>ROUND(Volume!AC55*'rt2'!AD$759,2)</f>
        <v>5785.31</v>
      </c>
      <c r="AE52" s="2"/>
      <c r="AF52" s="2">
        <f>ROUND(Volume!AE55*'rt2'!AF$759,2)</f>
        <v>8240.9500000000007</v>
      </c>
      <c r="AG52" s="2"/>
      <c r="AH52" s="2">
        <f>ROUND(Volume!AG55*'rt2'!AH$759,2)</f>
        <v>4451.08</v>
      </c>
      <c r="AI52" s="2"/>
      <c r="AJ52" s="2">
        <f>ROUND(Volume!AI55*'rt2'!AJ$759,2)</f>
        <v>5088.2700000000004</v>
      </c>
      <c r="AK52" s="2"/>
      <c r="AL52" s="2">
        <f>ROUND(Volume!AK55*'rt2'!AL$759,2)</f>
        <v>5469.97</v>
      </c>
      <c r="AM52" s="2"/>
      <c r="AN52" s="2">
        <f>ROUND(Volume!AM55*'rt2'!AN$759,2)</f>
        <v>5383.25</v>
      </c>
      <c r="AO52" s="2"/>
      <c r="AP52" s="2">
        <f>ROUND(Volume!AO55*'rt2'!AP$759,2)</f>
        <v>4661.24</v>
      </c>
      <c r="AQ52" s="2"/>
      <c r="AR52" s="2">
        <f>ROUND(Volume!AQ55*'rt2'!AR$759,2)</f>
        <v>3658.13</v>
      </c>
      <c r="AS52" s="2"/>
      <c r="AT52" s="2">
        <f>ROUND(Volume!AS55*'rt2'!AT$759,2)</f>
        <v>3728.2</v>
      </c>
      <c r="AU52" s="2"/>
      <c r="AV52" s="2">
        <f>ROUND(Volume!AU55*'rt2'!AV$759,2)</f>
        <v>2876.04</v>
      </c>
      <c r="AW52" s="2"/>
      <c r="AX52" s="2">
        <f>ROUND(Volume!AW55*'rt2'!AX$759,2)</f>
        <v>3716.47</v>
      </c>
      <c r="AY52" s="2"/>
      <c r="AZ52" s="2">
        <f>ROUND(Volume!AY55*'rt2'!AZ$759,2)</f>
        <v>3193.55</v>
      </c>
      <c r="BA52" s="2"/>
      <c r="BB52" s="3">
        <f t="shared" si="0"/>
        <v>56252.46</v>
      </c>
      <c r="BC52" s="3">
        <f t="shared" si="1"/>
        <v>18936.25</v>
      </c>
    </row>
    <row r="53" spans="1:55">
      <c r="A53" t="s">
        <v>56</v>
      </c>
      <c r="B53">
        <v>250494</v>
      </c>
      <c r="C53" t="s">
        <v>71</v>
      </c>
      <c r="D53" t="s">
        <v>231</v>
      </c>
      <c r="E53" t="s">
        <v>74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0</v>
      </c>
      <c r="BA53" s="2">
        <v>0</v>
      </c>
      <c r="BB53" s="3">
        <f t="shared" si="0"/>
        <v>0</v>
      </c>
      <c r="BC53" s="3">
        <f t="shared" si="1"/>
        <v>0</v>
      </c>
    </row>
    <row r="54" spans="1:55">
      <c r="A54" t="s">
        <v>54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3">
        <f t="shared" si="0"/>
        <v>0</v>
      </c>
      <c r="BC54" s="3">
        <f t="shared" si="1"/>
        <v>0</v>
      </c>
    </row>
    <row r="55" spans="1:55">
      <c r="A55" t="s">
        <v>56</v>
      </c>
      <c r="B55">
        <v>251024</v>
      </c>
      <c r="C55" t="s">
        <v>75</v>
      </c>
      <c r="D55" t="s">
        <v>183</v>
      </c>
      <c r="E55" t="s">
        <v>63</v>
      </c>
      <c r="F55" s="2">
        <f>ROUND(Volume!E59*'rt2'!F$756,2)-F56</f>
        <v>0</v>
      </c>
      <c r="G55" s="2">
        <v>0</v>
      </c>
      <c r="H55" s="2">
        <f>ROUND(Volume!G59*'rt2'!H$756,2)-H56</f>
        <v>0</v>
      </c>
      <c r="I55" s="2">
        <v>0</v>
      </c>
      <c r="J55" s="2">
        <f>ROUND(Volume!I59*'rt2'!J$756,2)-J56</f>
        <v>3.97</v>
      </c>
      <c r="K55" s="2">
        <v>0</v>
      </c>
      <c r="L55" s="2">
        <f>ROUND(Volume!K59*'rt2'!L$756,2)-L56</f>
        <v>9.52</v>
      </c>
      <c r="M55" s="2">
        <v>0</v>
      </c>
      <c r="N55" s="2">
        <f>ROUND(Volume!M59*'rt2'!N$756,2)-N56</f>
        <v>1740.1200000000001</v>
      </c>
      <c r="O55" s="2">
        <v>0</v>
      </c>
      <c r="P55" s="2">
        <f>ROUND(Volume!O59*'rt2'!P$756,2)-P56</f>
        <v>3728.76</v>
      </c>
      <c r="Q55" s="2">
        <v>0</v>
      </c>
      <c r="R55" s="2">
        <f>ROUND(Volume!Q59*'rt2'!R$756,2)-R56</f>
        <v>4844.53</v>
      </c>
      <c r="S55" s="2">
        <v>0</v>
      </c>
      <c r="T55" s="2">
        <f>ROUND(Volume!S59*'rt2'!T$756,2)-T56</f>
        <v>3707.4799999999996</v>
      </c>
      <c r="U55" s="2">
        <v>0</v>
      </c>
      <c r="V55" s="2">
        <f>ROUND(Volume!U59*'rt2'!V$756,2)-V56</f>
        <v>1956.35</v>
      </c>
      <c r="W55" s="2">
        <v>0</v>
      </c>
      <c r="X55" s="2">
        <f>ROUND(Volume!W59*'rt2'!X$756,2)-X56</f>
        <v>1647.25</v>
      </c>
      <c r="Y55" s="2">
        <v>0</v>
      </c>
      <c r="Z55" s="2">
        <f>ROUND(Volume!Y59*'rt2'!Z$756,2)-Z56</f>
        <v>71.2</v>
      </c>
      <c r="AA55" s="2">
        <v>0</v>
      </c>
      <c r="AB55" s="2">
        <f>ROUND(Volume!AA59*'rt2'!AB$756,2)-AB56</f>
        <v>0</v>
      </c>
      <c r="AC55" s="2">
        <v>0</v>
      </c>
      <c r="AD55" s="2">
        <f>ROUND(Volume!AC59*'rt2'!AD$756,2)-AD56</f>
        <v>0</v>
      </c>
      <c r="AE55" s="2">
        <v>0</v>
      </c>
      <c r="AF55" s="2">
        <f>ROUND(Volume!AE59*'rt2'!AF$756,2)-AF56</f>
        <v>0</v>
      </c>
      <c r="AG55" s="2">
        <v>0</v>
      </c>
      <c r="AH55" s="2">
        <f>ROUND(Volume!AG59*'rt2'!AH$756,2)-AH56</f>
        <v>0</v>
      </c>
      <c r="AI55" s="2">
        <v>0</v>
      </c>
      <c r="AJ55" s="2">
        <f>ROUND(Volume!AI59*'rt2'!AJ$756,2)-AJ56</f>
        <v>118.49000000000001</v>
      </c>
      <c r="AK55" s="2">
        <v>0</v>
      </c>
      <c r="AL55" s="2">
        <f>ROUND(Volume!AK59*'rt2'!AL$756,2)-AL56</f>
        <v>1412.23</v>
      </c>
      <c r="AM55" s="2">
        <v>0</v>
      </c>
      <c r="AN55" s="2">
        <f>ROUND(Volume!AM59*'rt2'!AN$756,2)-AN56</f>
        <v>2552.6999999999998</v>
      </c>
      <c r="AO55" s="2">
        <v>0</v>
      </c>
      <c r="AP55" s="2">
        <f>ROUND(Volume!AO59*'rt2'!AP$756,2)-AP56</f>
        <v>3694.3400000000006</v>
      </c>
      <c r="AQ55" s="2">
        <v>0</v>
      </c>
      <c r="AR55" s="2">
        <f>ROUND(Volume!AQ59*'rt2'!AR$756,2)-AR56</f>
        <v>3310.1100000000006</v>
      </c>
      <c r="AS55" s="2">
        <v>0</v>
      </c>
      <c r="AT55" s="2">
        <f>ROUND(Volume!AS59*'rt2'!AT$756,2)-AT56</f>
        <v>2339.6499999999996</v>
      </c>
      <c r="AU55" s="2">
        <v>0</v>
      </c>
      <c r="AV55" s="2">
        <f>ROUND(Volume!AU59*'rt2'!AV$756,2)-AV56</f>
        <v>852</v>
      </c>
      <c r="AW55" s="2">
        <v>0</v>
      </c>
      <c r="AX55" s="2">
        <f>ROUND(Volume!AW59*'rt2'!AX$756,2)-AX56</f>
        <v>563.98</v>
      </c>
      <c r="AY55" s="2">
        <v>0</v>
      </c>
      <c r="AZ55" s="2">
        <f>ROUND(Volume!AY59*'rt2'!AZ$756,2)-AZ56</f>
        <v>12.2</v>
      </c>
      <c r="BA55" s="2">
        <v>0</v>
      </c>
      <c r="BB55" s="3">
        <f t="shared" si="0"/>
        <v>14855.7</v>
      </c>
      <c r="BC55" s="3">
        <f t="shared" si="1"/>
        <v>17709.180000000004</v>
      </c>
    </row>
    <row r="56" spans="1:55">
      <c r="A56" t="s">
        <v>56</v>
      </c>
      <c r="B56">
        <v>251024</v>
      </c>
      <c r="C56" t="s">
        <v>75</v>
      </c>
      <c r="D56" t="s">
        <v>233</v>
      </c>
      <c r="F56" s="2">
        <f>ROUND(Volume!E59*'rt2'!F$757,2)</f>
        <v>0</v>
      </c>
      <c r="G56" s="2"/>
      <c r="H56" s="2">
        <f>ROUND(Volume!G59*'rt2'!H$757,2)</f>
        <v>0</v>
      </c>
      <c r="I56" s="2"/>
      <c r="J56" s="2">
        <f>ROUND(Volume!I59*'rt2'!J$757,2)</f>
        <v>3.27</v>
      </c>
      <c r="K56" s="2"/>
      <c r="L56" s="2">
        <f>ROUND(Volume!K59*'rt2'!L$757,2)</f>
        <v>8.57</v>
      </c>
      <c r="M56" s="2"/>
      <c r="N56" s="2">
        <f>ROUND(Volume!M59*'rt2'!N$757,2)</f>
        <v>1214.43</v>
      </c>
      <c r="O56" s="2"/>
      <c r="P56" s="2">
        <f>ROUND(Volume!O59*'rt2'!P$757,2)</f>
        <v>4621.93</v>
      </c>
      <c r="Q56" s="2"/>
      <c r="R56" s="2">
        <f>ROUND(Volume!Q59*'rt2'!R$757,2)</f>
        <v>6004.97</v>
      </c>
      <c r="S56" s="2"/>
      <c r="T56" s="2">
        <f>ROUND(Volume!S59*'rt2'!T$757,2)</f>
        <v>4653.59</v>
      </c>
      <c r="U56" s="2"/>
      <c r="V56" s="2">
        <f>ROUND(Volume!U59*'rt2'!V$757,2)</f>
        <v>2509.52</v>
      </c>
      <c r="W56" s="2"/>
      <c r="X56" s="2">
        <f>ROUND(Volume!W59*'rt2'!X$757,2)</f>
        <v>1761.63</v>
      </c>
      <c r="Y56" s="2"/>
      <c r="Z56" s="2">
        <f>ROUND(Volume!Y59*'rt2'!Z$757,2)</f>
        <v>96.83</v>
      </c>
      <c r="AA56" s="2"/>
      <c r="AB56" s="2">
        <f>ROUND(Volume!AA59*'rt2'!AB$757,2)</f>
        <v>0</v>
      </c>
      <c r="AC56" s="2"/>
      <c r="AD56" s="2">
        <f>ROUND(Volume!AC59*'rt2'!AD$757,2)</f>
        <v>0</v>
      </c>
      <c r="AE56" s="2"/>
      <c r="AF56" s="2">
        <f>ROUND(Volume!AE59*'rt2'!AF$757,2)</f>
        <v>0</v>
      </c>
      <c r="AG56" s="2"/>
      <c r="AH56" s="2">
        <f>ROUND(Volume!AG59*'rt2'!AH$757,2)</f>
        <v>0</v>
      </c>
      <c r="AI56" s="2"/>
      <c r="AJ56" s="2">
        <f>ROUND(Volume!AI59*'rt2'!AJ$757,2)</f>
        <v>126.81</v>
      </c>
      <c r="AK56" s="2"/>
      <c r="AL56" s="2">
        <f>ROUND(Volume!AK59*'rt2'!AL$757,2)</f>
        <v>1424.48</v>
      </c>
      <c r="AM56" s="2"/>
      <c r="AN56" s="2">
        <f>ROUND(Volume!AM59*'rt2'!AN$757,2)</f>
        <v>2268.79</v>
      </c>
      <c r="AO56" s="2"/>
      <c r="AP56" s="2">
        <f>ROUND(Volume!AO59*'rt2'!AP$757,2)</f>
        <v>3377.22</v>
      </c>
      <c r="AQ56" s="2"/>
      <c r="AR56" s="2">
        <f>ROUND(Volume!AQ59*'rt2'!AR$757,2)</f>
        <v>2595.6999999999998</v>
      </c>
      <c r="AS56" s="2"/>
      <c r="AT56" s="2">
        <f>ROUND(Volume!AS59*'rt2'!AT$757,2)</f>
        <v>1465.95</v>
      </c>
      <c r="AU56" s="2"/>
      <c r="AV56" s="2">
        <f>ROUND(Volume!AU59*'rt2'!AV$757,2)</f>
        <v>464.82</v>
      </c>
      <c r="AW56" s="2"/>
      <c r="AX56" s="2">
        <f>ROUND(Volume!AW59*'rt2'!AX$757,2)</f>
        <v>308.18</v>
      </c>
      <c r="AY56" s="2"/>
      <c r="AZ56" s="2">
        <f>ROUND(Volume!AY59*'rt2'!AZ$757,2)</f>
        <v>6.13</v>
      </c>
      <c r="BA56" s="2"/>
      <c r="BB56" s="3">
        <f t="shared" si="0"/>
        <v>12038.08</v>
      </c>
      <c r="BC56" s="3">
        <f t="shared" si="1"/>
        <v>20874.740000000005</v>
      </c>
    </row>
    <row r="57" spans="1:55">
      <c r="A57" t="s">
        <v>56</v>
      </c>
      <c r="B57">
        <v>251024</v>
      </c>
      <c r="C57" t="s">
        <v>75</v>
      </c>
      <c r="D57" t="s">
        <v>184</v>
      </c>
      <c r="E57" t="s">
        <v>224</v>
      </c>
      <c r="F57" s="2">
        <f>IF(378&gt;(F55+F56),378-(F55+F56),0)</f>
        <v>378</v>
      </c>
      <c r="G57" s="2"/>
      <c r="H57" s="2">
        <f>IF(378&gt;(H55+H56),378-(H55+H56),0)</f>
        <v>378</v>
      </c>
      <c r="I57" s="2"/>
      <c r="J57" s="2">
        <f>IF(378&gt;(J55+J56),378-(J55+J56),0)</f>
        <v>370.76</v>
      </c>
      <c r="K57" s="2"/>
      <c r="L57" s="2">
        <f>IF(378&gt;(L55+L56),378-(L55+L56),0)</f>
        <v>359.91</v>
      </c>
      <c r="M57" s="2"/>
      <c r="N57" s="2">
        <f>IF(378&gt;(N55+N56),378-(N55+N56),0)</f>
        <v>0</v>
      </c>
      <c r="O57" s="2"/>
      <c r="P57" s="2">
        <f>IF(378&gt;(P55+P56),378-(P55+P56),0)</f>
        <v>0</v>
      </c>
      <c r="Q57" s="2"/>
      <c r="R57" s="2">
        <f>IF(378&gt;(R55+R56),378-(R55+R56),0)</f>
        <v>0</v>
      </c>
      <c r="S57" s="2"/>
      <c r="T57" s="2">
        <f>IF(378&gt;(T55+T56),378-(T55+T56),0)</f>
        <v>0</v>
      </c>
      <c r="U57" s="2"/>
      <c r="V57" s="2">
        <f>IF(378&gt;(V55+V56),378-(V55+V56),0)</f>
        <v>0</v>
      </c>
      <c r="W57" s="2"/>
      <c r="X57" s="2">
        <f>IF(378&gt;(X55+X56),378-(X55+X56),0)</f>
        <v>0</v>
      </c>
      <c r="Y57" s="2"/>
      <c r="Z57" s="2">
        <f>IF(378&gt;(Z55+Z56),378-(Z55+Z56),0)</f>
        <v>209.97</v>
      </c>
      <c r="AA57" s="2"/>
      <c r="AB57" s="2">
        <f>IF(378&gt;(AB55+AB56),378-(AB55+AB56),0)</f>
        <v>378</v>
      </c>
      <c r="AC57" s="2"/>
      <c r="AD57" s="2">
        <f>IF(378&gt;(AD55+AD56),378-(AD55+AD56),0)</f>
        <v>378</v>
      </c>
      <c r="AE57" s="2"/>
      <c r="AF57" s="2">
        <f>IF(378&gt;(AF55+AF56),378-(AF55+AF56),0)</f>
        <v>378</v>
      </c>
      <c r="AG57" s="2"/>
      <c r="AH57" s="2">
        <f>IF(378&gt;(AH55+AH56),378-(AH55+AH56),0)</f>
        <v>378</v>
      </c>
      <c r="AI57" s="2"/>
      <c r="AJ57" s="2">
        <f>IF(378&gt;(AJ55+AJ56),378-(AJ55+AJ56),0)</f>
        <v>132.69999999999999</v>
      </c>
      <c r="AK57" s="2"/>
      <c r="AL57" s="2">
        <f>IF(378&gt;(AL55+AL56),378-(AL55+AL56),0)</f>
        <v>0</v>
      </c>
      <c r="AM57" s="2"/>
      <c r="AN57" s="2">
        <f>IF(378&gt;(AN55+AN56),378-(AN55+AN56),0)</f>
        <v>0</v>
      </c>
      <c r="AO57" s="2"/>
      <c r="AP57" s="2">
        <f>IF(378&gt;(AP55+AP56),378-(AP55+AP56),0)</f>
        <v>0</v>
      </c>
      <c r="AQ57" s="2"/>
      <c r="AR57" s="2">
        <f>IF(378&gt;(AR55+AR56),378-(AR55+AR56),0)</f>
        <v>0</v>
      </c>
      <c r="AS57" s="2"/>
      <c r="AT57" s="2">
        <f>IF(378&gt;(AT55+AT56),378-(AT55+AT56),0)</f>
        <v>0</v>
      </c>
      <c r="AU57" s="2"/>
      <c r="AV57" s="2">
        <f>IF(378&gt;(AV55+AV56),378-(AV55+AV56),0)</f>
        <v>0</v>
      </c>
      <c r="AW57" s="2"/>
      <c r="AX57" s="2">
        <f>IF(378&gt;(AX55+AX56),378-(AX55+AX56),0)</f>
        <v>0</v>
      </c>
      <c r="AY57" s="2"/>
      <c r="AZ57" s="2">
        <f>IF(378&gt;(AZ55+AZ56),378-(AZ55+AZ56),0)</f>
        <v>359.67</v>
      </c>
      <c r="BA57" s="2"/>
      <c r="BB57" s="3">
        <f t="shared" si="0"/>
        <v>1626.3700000000001</v>
      </c>
      <c r="BC57" s="3">
        <f t="shared" si="1"/>
        <v>2074.6400000000003</v>
      </c>
    </row>
    <row r="58" spans="1:55">
      <c r="A58" t="s">
        <v>56</v>
      </c>
      <c r="B58">
        <v>251024</v>
      </c>
      <c r="C58" t="s">
        <v>75</v>
      </c>
      <c r="D58" t="s">
        <v>231</v>
      </c>
      <c r="E58" t="s">
        <v>64</v>
      </c>
      <c r="F58" s="2">
        <v>120</v>
      </c>
      <c r="G58" s="2">
        <v>0</v>
      </c>
      <c r="H58" s="2">
        <v>120</v>
      </c>
      <c r="I58" s="2">
        <v>0</v>
      </c>
      <c r="J58" s="2">
        <v>120.09</v>
      </c>
      <c r="K58" s="2">
        <v>0</v>
      </c>
      <c r="L58" s="2">
        <v>120.24</v>
      </c>
      <c r="M58" s="2">
        <v>0</v>
      </c>
      <c r="N58" s="2">
        <v>158.65</v>
      </c>
      <c r="O58" s="2">
        <v>0</v>
      </c>
      <c r="P58" s="2">
        <v>234.3</v>
      </c>
      <c r="Q58" s="2">
        <v>0</v>
      </c>
      <c r="R58" s="2">
        <v>268.51</v>
      </c>
      <c r="S58" s="2">
        <v>0</v>
      </c>
      <c r="T58" s="2">
        <v>234.44</v>
      </c>
      <c r="U58" s="2">
        <v>0</v>
      </c>
      <c r="V58" s="2">
        <v>181.13</v>
      </c>
      <c r="W58" s="2">
        <v>0</v>
      </c>
      <c r="X58" s="2">
        <v>169.22</v>
      </c>
      <c r="Y58" s="2">
        <v>0</v>
      </c>
      <c r="Z58" s="2">
        <v>122.43</v>
      </c>
      <c r="AA58" s="2">
        <v>0</v>
      </c>
      <c r="AB58" s="2">
        <v>120</v>
      </c>
      <c r="AC58" s="2">
        <v>0</v>
      </c>
      <c r="AD58" s="2">
        <v>120</v>
      </c>
      <c r="AE58" s="2">
        <v>0</v>
      </c>
      <c r="AF58" s="2">
        <v>120</v>
      </c>
      <c r="AG58" s="2">
        <v>0</v>
      </c>
      <c r="AH58" s="2">
        <v>120</v>
      </c>
      <c r="AI58" s="2">
        <v>0</v>
      </c>
      <c r="AJ58" s="2">
        <v>123.5</v>
      </c>
      <c r="AK58" s="2">
        <v>0</v>
      </c>
      <c r="AL58" s="2">
        <v>160.51</v>
      </c>
      <c r="AM58" s="2">
        <v>0</v>
      </c>
      <c r="AN58" s="2">
        <v>188.86</v>
      </c>
      <c r="AO58" s="2">
        <v>0</v>
      </c>
      <c r="AP58" s="2">
        <v>227.47</v>
      </c>
      <c r="AQ58" s="2">
        <v>0</v>
      </c>
      <c r="AR58" s="2">
        <v>209.76</v>
      </c>
      <c r="AS58" s="2">
        <v>0</v>
      </c>
      <c r="AT58" s="2">
        <v>177.84</v>
      </c>
      <c r="AU58" s="2">
        <v>0</v>
      </c>
      <c r="AV58" s="2">
        <v>140.01</v>
      </c>
      <c r="AW58" s="2">
        <v>0</v>
      </c>
      <c r="AX58" s="2">
        <v>135.21</v>
      </c>
      <c r="AY58" s="2">
        <v>0</v>
      </c>
      <c r="AZ58" s="2">
        <v>120.32</v>
      </c>
      <c r="BA58" s="2">
        <v>0</v>
      </c>
      <c r="BB58" s="3">
        <f t="shared" si="0"/>
        <v>1843.4799999999998</v>
      </c>
      <c r="BC58" s="3">
        <f t="shared" si="1"/>
        <v>1969.0100000000002</v>
      </c>
    </row>
    <row r="59" spans="1:55">
      <c r="A59" t="s">
        <v>54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3">
        <f t="shared" si="0"/>
        <v>0</v>
      </c>
      <c r="BC59" s="3">
        <f t="shared" si="1"/>
        <v>0</v>
      </c>
    </row>
    <row r="60" spans="1:55">
      <c r="A60" t="s">
        <v>56</v>
      </c>
      <c r="B60">
        <v>251027</v>
      </c>
      <c r="C60" t="s">
        <v>76</v>
      </c>
      <c r="D60" t="s">
        <v>183</v>
      </c>
      <c r="E60" t="s">
        <v>58</v>
      </c>
      <c r="F60" s="2">
        <f>ROUND(Volume!E64*'rt2'!F$758,2)-F61</f>
        <v>0</v>
      </c>
      <c r="G60" s="2">
        <v>0</v>
      </c>
      <c r="H60" s="2">
        <f>ROUND(Volume!G64*'rt2'!H$758,2)-H61</f>
        <v>106.12</v>
      </c>
      <c r="I60" s="2">
        <v>0</v>
      </c>
      <c r="J60" s="2">
        <f>ROUND(Volume!I64*'rt2'!J$758,2)-J61</f>
        <v>0</v>
      </c>
      <c r="K60" s="2">
        <v>0</v>
      </c>
      <c r="L60" s="2">
        <f>ROUND(Volume!K64*'rt2'!L$758,2)-L61</f>
        <v>2835.5599999999995</v>
      </c>
      <c r="M60" s="2">
        <v>0</v>
      </c>
      <c r="N60" s="2">
        <f>ROUND(Volume!M64*'rt2'!N$758,2)-N61</f>
        <v>840.49</v>
      </c>
      <c r="O60" s="2">
        <v>0</v>
      </c>
      <c r="P60" s="2">
        <f>ROUND(Volume!O64*'rt2'!P$758,2)-P61</f>
        <v>4229.1200000000008</v>
      </c>
      <c r="Q60" s="2">
        <v>0</v>
      </c>
      <c r="R60" s="2">
        <f>ROUND(Volume!Q64*'rt2'!R$758,2)-R61</f>
        <v>3664.92</v>
      </c>
      <c r="S60" s="2">
        <v>0</v>
      </c>
      <c r="T60" s="2">
        <f>ROUND(Volume!S64*'rt2'!T$758,2)-T61</f>
        <v>2579.8000000000002</v>
      </c>
      <c r="U60" s="2">
        <v>0</v>
      </c>
      <c r="V60" s="2">
        <f>ROUND(Volume!U64*'rt2'!V$758,2)-V61</f>
        <v>2939.63</v>
      </c>
      <c r="W60" s="2">
        <v>0</v>
      </c>
      <c r="X60" s="2">
        <f>ROUND(Volume!W64*'rt2'!X$758,2)-X61</f>
        <v>1295.3900000000003</v>
      </c>
      <c r="Y60" s="2">
        <v>0</v>
      </c>
      <c r="Z60" s="2">
        <f>ROUND(Volume!Y64*'rt2'!Z$758,2)-Z61</f>
        <v>279.77</v>
      </c>
      <c r="AA60" s="2">
        <v>0</v>
      </c>
      <c r="AB60" s="2">
        <f>ROUND(Volume!AA64*'rt2'!AB$758,2)-AB61</f>
        <v>90.250000000000014</v>
      </c>
      <c r="AC60" s="2">
        <v>0</v>
      </c>
      <c r="AD60" s="2">
        <f>ROUND(Volume!AC64*'rt2'!AD$758,2)-AD61</f>
        <v>0</v>
      </c>
      <c r="AE60" s="2">
        <v>0</v>
      </c>
      <c r="AF60" s="2">
        <f>ROUND(Volume!AE64*'rt2'!AF$758,2)-AF61</f>
        <v>0</v>
      </c>
      <c r="AG60" s="2">
        <v>0</v>
      </c>
      <c r="AH60" s="2">
        <f>ROUND(Volume!AG64*'rt2'!AH$758,2)-AH61</f>
        <v>4.0099999999999989</v>
      </c>
      <c r="AI60" s="2">
        <v>0</v>
      </c>
      <c r="AJ60" s="2">
        <f>ROUND(Volume!AI64*'rt2'!AJ$758,2)-AJ61</f>
        <v>1244.73</v>
      </c>
      <c r="AK60" s="2">
        <v>0</v>
      </c>
      <c r="AL60" s="2">
        <f>ROUND(Volume!AK64*'rt2'!AL$758,2)-AL61</f>
        <v>3009.45</v>
      </c>
      <c r="AM60" s="2">
        <v>0</v>
      </c>
      <c r="AN60" s="2">
        <f>ROUND(Volume!AM64*'rt2'!AN$758,2)-AN61</f>
        <v>3366.44</v>
      </c>
      <c r="AO60" s="2">
        <v>0</v>
      </c>
      <c r="AP60" s="2">
        <f>ROUND(Volume!AO64*'rt2'!AP$758,2)-AP61</f>
        <v>3492.5599999999995</v>
      </c>
      <c r="AQ60" s="2">
        <v>0</v>
      </c>
      <c r="AR60" s="2">
        <f>ROUND(Volume!AQ64*'rt2'!AR$758,2)-AR61</f>
        <v>3683.5000000000005</v>
      </c>
      <c r="AS60" s="2">
        <v>0</v>
      </c>
      <c r="AT60" s="2">
        <f>ROUND(Volume!AS64*'rt2'!AT$758,2)-AT61</f>
        <v>1813.3200000000002</v>
      </c>
      <c r="AU60" s="2">
        <v>0</v>
      </c>
      <c r="AV60" s="2">
        <f>ROUND(Volume!AU64*'rt2'!AV$758,2)-AV61</f>
        <v>1343.44</v>
      </c>
      <c r="AW60" s="2">
        <v>0</v>
      </c>
      <c r="AX60" s="2">
        <f>ROUND(Volume!AW64*'rt2'!AX$758,2)-AX61</f>
        <v>0</v>
      </c>
      <c r="AY60" s="2">
        <v>0</v>
      </c>
      <c r="AZ60" s="2">
        <f>ROUND(Volume!AY64*'rt2'!AZ$758,2)-AZ61</f>
        <v>0</v>
      </c>
      <c r="BA60" s="2">
        <v>0</v>
      </c>
      <c r="BB60" s="3">
        <f t="shared" si="0"/>
        <v>17957.449999999997</v>
      </c>
      <c r="BC60" s="3">
        <f t="shared" si="1"/>
        <v>18861.05</v>
      </c>
    </row>
    <row r="61" spans="1:55">
      <c r="A61" t="s">
        <v>56</v>
      </c>
      <c r="B61">
        <v>251027</v>
      </c>
      <c r="C61" t="s">
        <v>76</v>
      </c>
      <c r="D61" t="s">
        <v>233</v>
      </c>
      <c r="F61" s="2">
        <f>ROUND(Volume!E64*'rt2'!F$759,2)</f>
        <v>0</v>
      </c>
      <c r="G61" s="2"/>
      <c r="H61" s="2">
        <f>ROUND(Volume!G64*'rt2'!H$759,2)</f>
        <v>87.47</v>
      </c>
      <c r="I61" s="2"/>
      <c r="J61" s="2">
        <f>ROUND(Volume!I64*'rt2'!J$759,2)</f>
        <v>0</v>
      </c>
      <c r="K61" s="2"/>
      <c r="L61" s="2">
        <f>ROUND(Volume!K64*'rt2'!L$759,2)</f>
        <v>1978.93</v>
      </c>
      <c r="M61" s="2"/>
      <c r="N61" s="2">
        <f>ROUND(Volume!M64*'rt2'!N$759,2)</f>
        <v>1041.83</v>
      </c>
      <c r="O61" s="2"/>
      <c r="P61" s="2">
        <f>ROUND(Volume!O64*'rt2'!P$759,2)</f>
        <v>5242.1499999999996</v>
      </c>
      <c r="Q61" s="2"/>
      <c r="R61" s="2">
        <f>ROUND(Volume!Q64*'rt2'!R$759,2)</f>
        <v>4600.17</v>
      </c>
      <c r="S61" s="2"/>
      <c r="T61" s="2">
        <f>ROUND(Volume!S64*'rt2'!T$759,2)</f>
        <v>3309.26</v>
      </c>
      <c r="U61" s="2"/>
      <c r="V61" s="2">
        <f>ROUND(Volume!U64*'rt2'!V$759,2)</f>
        <v>3143.74</v>
      </c>
      <c r="W61" s="2"/>
      <c r="X61" s="2">
        <f>ROUND(Volume!W64*'rt2'!X$759,2)</f>
        <v>1761.87</v>
      </c>
      <c r="Y61" s="2"/>
      <c r="Z61" s="2">
        <f>ROUND(Volume!Y64*'rt2'!Z$759,2)</f>
        <v>404.63</v>
      </c>
      <c r="AA61" s="2"/>
      <c r="AB61" s="2">
        <f>ROUND(Volume!AA64*'rt2'!AB$759,2)</f>
        <v>127.77</v>
      </c>
      <c r="AC61" s="2"/>
      <c r="AD61" s="2">
        <f>ROUND(Volume!AC64*'rt2'!AD$759,2)</f>
        <v>0</v>
      </c>
      <c r="AE61" s="2"/>
      <c r="AF61" s="2">
        <f>ROUND(Volume!AE64*'rt2'!AF$759,2)</f>
        <v>0</v>
      </c>
      <c r="AG61" s="2"/>
      <c r="AH61" s="2">
        <f>ROUND(Volume!AG64*'rt2'!AH$759,2)</f>
        <v>4.28</v>
      </c>
      <c r="AI61" s="2"/>
      <c r="AJ61" s="2">
        <f>ROUND(Volume!AI64*'rt2'!AJ$759,2)</f>
        <v>1255.52</v>
      </c>
      <c r="AK61" s="2"/>
      <c r="AL61" s="2">
        <f>ROUND(Volume!AK64*'rt2'!AL$759,2)</f>
        <v>2674.74</v>
      </c>
      <c r="AM61" s="2"/>
      <c r="AN61" s="2">
        <f>ROUND(Volume!AM64*'rt2'!AN$759,2)</f>
        <v>3077.47</v>
      </c>
      <c r="AO61" s="2"/>
      <c r="AP61" s="2">
        <f>ROUND(Volume!AO64*'rt2'!AP$759,2)</f>
        <v>2738.76</v>
      </c>
      <c r="AQ61" s="2"/>
      <c r="AR61" s="2">
        <f>ROUND(Volume!AQ64*'rt2'!AR$759,2)</f>
        <v>2307.9699999999998</v>
      </c>
      <c r="AS61" s="2"/>
      <c r="AT61" s="2">
        <f>ROUND(Volume!AS64*'rt2'!AT$759,2)</f>
        <v>989.29</v>
      </c>
      <c r="AU61" s="2"/>
      <c r="AV61" s="2">
        <f>ROUND(Volume!AU64*'rt2'!AV$759,2)</f>
        <v>734.12</v>
      </c>
      <c r="AW61" s="2"/>
      <c r="AX61" s="2">
        <f>ROUND(Volume!AW64*'rt2'!AX$759,2)</f>
        <v>0</v>
      </c>
      <c r="AY61" s="2"/>
      <c r="AZ61" s="2">
        <f>ROUND(Volume!AY64*'rt2'!AZ$759,2)</f>
        <v>0</v>
      </c>
      <c r="BA61" s="2"/>
      <c r="BB61" s="3">
        <f t="shared" si="0"/>
        <v>13782.15</v>
      </c>
      <c r="BC61" s="3">
        <f t="shared" si="1"/>
        <v>21697.82</v>
      </c>
    </row>
    <row r="62" spans="1:55">
      <c r="A62" t="s">
        <v>56</v>
      </c>
      <c r="B62">
        <v>251027</v>
      </c>
      <c r="C62" t="s">
        <v>76</v>
      </c>
      <c r="D62" t="s">
        <v>184</v>
      </c>
      <c r="E62" t="s">
        <v>230</v>
      </c>
      <c r="F62" s="2">
        <f>IF(378&gt;(F60+F61),378-(F60+F61),0)</f>
        <v>378</v>
      </c>
      <c r="G62" s="2"/>
      <c r="H62" s="2">
        <f>IF(378&gt;(H60+H61),378-(H60+H61),0)</f>
        <v>184.41</v>
      </c>
      <c r="I62" s="2"/>
      <c r="J62" s="2">
        <f>IF(378&gt;(J60+J61),378-(J60+J61),0)</f>
        <v>378</v>
      </c>
      <c r="K62" s="2"/>
      <c r="L62" s="2">
        <f>IF(378&gt;(L60+L61),378-(L60+L61),0)</f>
        <v>0</v>
      </c>
      <c r="M62" s="2"/>
      <c r="N62" s="2">
        <f>IF(378&gt;(N60+N61),378-(N60+N61),0)</f>
        <v>0</v>
      </c>
      <c r="O62" s="2"/>
      <c r="P62" s="2">
        <f>IF(378&gt;(P60+P61),378-(P60+P61),0)</f>
        <v>0</v>
      </c>
      <c r="Q62" s="2"/>
      <c r="R62" s="2">
        <f>IF(378&gt;(R60+R61),378-(R60+R61),0)</f>
        <v>0</v>
      </c>
      <c r="S62" s="2"/>
      <c r="T62" s="2">
        <f>IF(378&gt;(T60+T61),378-(T60+T61),0)</f>
        <v>0</v>
      </c>
      <c r="U62" s="2"/>
      <c r="V62" s="2">
        <f>IF(378&gt;(V60+V61),378-(V60+V61),0)</f>
        <v>0</v>
      </c>
      <c r="W62" s="2"/>
      <c r="X62" s="2">
        <f>IF(378&gt;(X60+X61),378-(X60+X61),0)</f>
        <v>0</v>
      </c>
      <c r="Y62" s="2"/>
      <c r="Z62" s="2">
        <f>IF(378&gt;(Z60+Z61),378-(Z60+Z61),0)</f>
        <v>0</v>
      </c>
      <c r="AA62" s="2"/>
      <c r="AB62" s="2">
        <f>IF(378&gt;(AB60+AB61),378-(AB60+AB61),0)</f>
        <v>159.97999999999999</v>
      </c>
      <c r="AC62" s="2"/>
      <c r="AD62" s="2">
        <f>IF(378&gt;(AD60+AD61),378-(AD60+AD61),0)</f>
        <v>378</v>
      </c>
      <c r="AE62" s="2"/>
      <c r="AF62" s="2">
        <f>IF(378&gt;(AF60+AF61),378-(AF60+AF61),0)</f>
        <v>378</v>
      </c>
      <c r="AG62" s="2"/>
      <c r="AH62" s="2">
        <f>IF(378&gt;(AH60+AH61),378-(AH60+AH61),0)</f>
        <v>369.71</v>
      </c>
      <c r="AI62" s="2"/>
      <c r="AJ62" s="2">
        <f>IF(378&gt;(AJ60+AJ61),378-(AJ60+AJ61),0)</f>
        <v>0</v>
      </c>
      <c r="AK62" s="2"/>
      <c r="AL62" s="2">
        <f>IF(378&gt;(AL60+AL61),378-(AL60+AL61),0)</f>
        <v>0</v>
      </c>
      <c r="AM62" s="2"/>
      <c r="AN62" s="2">
        <f>IF(378&gt;(AN60+AN61),378-(AN60+AN61),0)</f>
        <v>0</v>
      </c>
      <c r="AO62" s="2"/>
      <c r="AP62" s="2">
        <f>IF(378&gt;(AP60+AP61),378-(AP60+AP61),0)</f>
        <v>0</v>
      </c>
      <c r="AQ62" s="2"/>
      <c r="AR62" s="2">
        <f>IF(378&gt;(AR60+AR61),378-(AR60+AR61),0)</f>
        <v>0</v>
      </c>
      <c r="AS62" s="2"/>
      <c r="AT62" s="2">
        <f>IF(378&gt;(AT60+AT61),378-(AT60+AT61),0)</f>
        <v>0</v>
      </c>
      <c r="AU62" s="2"/>
      <c r="AV62" s="2">
        <f>IF(378&gt;(AV60+AV61),378-(AV60+AV61),0)</f>
        <v>0</v>
      </c>
      <c r="AW62" s="2"/>
      <c r="AX62" s="2">
        <f>IF(378&gt;(AX60+AX61),378-(AX60+AX61),0)</f>
        <v>378</v>
      </c>
      <c r="AY62" s="2"/>
      <c r="AZ62" s="2">
        <f>IF(378&gt;(AZ60+AZ61),378-(AZ60+AZ61),0)</f>
        <v>378</v>
      </c>
      <c r="BA62" s="2"/>
      <c r="BB62" s="3">
        <f t="shared" si="0"/>
        <v>1881.71</v>
      </c>
      <c r="BC62" s="3">
        <f t="shared" si="1"/>
        <v>1100.3899999999999</v>
      </c>
    </row>
    <row r="63" spans="1:55">
      <c r="A63" t="s">
        <v>56</v>
      </c>
      <c r="B63">
        <v>251027</v>
      </c>
      <c r="C63" t="s">
        <v>76</v>
      </c>
      <c r="D63" t="s">
        <v>231</v>
      </c>
      <c r="E63" t="s">
        <v>64</v>
      </c>
      <c r="F63" s="2">
        <v>120</v>
      </c>
      <c r="G63" s="2">
        <v>0</v>
      </c>
      <c r="H63" s="2">
        <v>122.53</v>
      </c>
      <c r="I63" s="2">
        <v>0</v>
      </c>
      <c r="J63" s="2">
        <v>120</v>
      </c>
      <c r="K63" s="2">
        <v>0</v>
      </c>
      <c r="L63" s="2">
        <v>182.99</v>
      </c>
      <c r="M63" s="2">
        <v>0</v>
      </c>
      <c r="N63" s="2">
        <v>145.76</v>
      </c>
      <c r="O63" s="2">
        <v>0</v>
      </c>
      <c r="P63" s="2">
        <v>249.64</v>
      </c>
      <c r="Q63" s="2">
        <v>0</v>
      </c>
      <c r="R63" s="2">
        <v>233.13</v>
      </c>
      <c r="S63" s="2">
        <v>0</v>
      </c>
      <c r="T63" s="2">
        <v>200.61</v>
      </c>
      <c r="U63" s="2">
        <v>0</v>
      </c>
      <c r="V63" s="2">
        <v>207.84</v>
      </c>
      <c r="W63" s="2">
        <v>0</v>
      </c>
      <c r="X63" s="2">
        <v>164.14</v>
      </c>
      <c r="Y63" s="2">
        <v>0</v>
      </c>
      <c r="Z63" s="2">
        <v>129.88</v>
      </c>
      <c r="AA63" s="2">
        <v>0</v>
      </c>
      <c r="AB63" s="2">
        <v>123.15</v>
      </c>
      <c r="AC63" s="2">
        <v>0</v>
      </c>
      <c r="AD63" s="2">
        <v>120</v>
      </c>
      <c r="AE63" s="2">
        <v>0</v>
      </c>
      <c r="AF63" s="2">
        <v>120</v>
      </c>
      <c r="AG63" s="2">
        <v>0</v>
      </c>
      <c r="AH63" s="2">
        <v>120.12</v>
      </c>
      <c r="AI63" s="2">
        <v>0</v>
      </c>
      <c r="AJ63" s="2">
        <v>155.71</v>
      </c>
      <c r="AK63" s="2">
        <v>0</v>
      </c>
      <c r="AL63" s="2">
        <v>201.18</v>
      </c>
      <c r="AM63" s="2">
        <v>0</v>
      </c>
      <c r="AN63" s="2">
        <v>217.93</v>
      </c>
      <c r="AO63" s="2">
        <v>0</v>
      </c>
      <c r="AP63" s="2">
        <v>214.7</v>
      </c>
      <c r="AQ63" s="2">
        <v>0</v>
      </c>
      <c r="AR63" s="2">
        <v>211.06</v>
      </c>
      <c r="AS63" s="2">
        <v>0</v>
      </c>
      <c r="AT63" s="2">
        <v>162.59</v>
      </c>
      <c r="AU63" s="2">
        <v>0</v>
      </c>
      <c r="AV63" s="2">
        <v>156.22999999999999</v>
      </c>
      <c r="AW63" s="2">
        <v>0</v>
      </c>
      <c r="AX63" s="2">
        <v>120</v>
      </c>
      <c r="AY63" s="2">
        <v>0</v>
      </c>
      <c r="AZ63" s="2">
        <v>120</v>
      </c>
      <c r="BA63" s="2">
        <v>0</v>
      </c>
      <c r="BB63" s="3">
        <f t="shared" si="0"/>
        <v>1919.52</v>
      </c>
      <c r="BC63" s="3">
        <f t="shared" si="1"/>
        <v>1999.67</v>
      </c>
    </row>
    <row r="64" spans="1:55">
      <c r="A64" t="s">
        <v>54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3">
        <f t="shared" si="0"/>
        <v>0</v>
      </c>
      <c r="BC64" s="3">
        <f t="shared" si="1"/>
        <v>0</v>
      </c>
    </row>
    <row r="65" spans="1:56">
      <c r="A65" t="s">
        <v>56</v>
      </c>
      <c r="B65">
        <v>251060</v>
      </c>
      <c r="C65" t="s">
        <v>77</v>
      </c>
      <c r="D65" t="s">
        <v>183</v>
      </c>
      <c r="E65" t="s">
        <v>69</v>
      </c>
      <c r="F65" s="2">
        <f>ROUND(Volume!E69*'rt2'!F$758,2)-F66</f>
        <v>60677.439999999988</v>
      </c>
      <c r="G65" s="2">
        <v>0</v>
      </c>
      <c r="H65" s="2">
        <f>ROUND(Volume!G69*'rt2'!H$758,2)-H66</f>
        <v>109922.69</v>
      </c>
      <c r="I65" s="2">
        <v>0</v>
      </c>
      <c r="J65" s="2">
        <f>ROUND(Volume!I69*'rt2'!J$758,2)-J66</f>
        <v>95979.8</v>
      </c>
      <c r="K65" s="2">
        <v>0</v>
      </c>
      <c r="L65" s="2">
        <f>ROUND(Volume!K69*'rt2'!L$758,2)-L66</f>
        <v>48015.4</v>
      </c>
      <c r="M65" s="2">
        <v>0</v>
      </c>
      <c r="N65" s="2">
        <f>ROUND(Volume!M69*'rt2'!N$758,2)-N66</f>
        <v>734.32999999999993</v>
      </c>
      <c r="O65" s="2">
        <v>0</v>
      </c>
      <c r="P65" s="2">
        <f>ROUND(Volume!O69*'rt2'!P$758,2)-P66</f>
        <v>17818.750000000004</v>
      </c>
      <c r="Q65" s="2">
        <v>0</v>
      </c>
      <c r="R65" s="2">
        <f>ROUND(Volume!Q69*'rt2'!R$758,2)-R66</f>
        <v>3.07</v>
      </c>
      <c r="S65" s="2">
        <v>0</v>
      </c>
      <c r="T65" s="2">
        <f>ROUND(Volume!S69*'rt2'!T$758,2)-T66</f>
        <v>0</v>
      </c>
      <c r="U65" s="2">
        <v>0</v>
      </c>
      <c r="V65" s="2">
        <f>ROUND(Volume!U69*'rt2'!V$758,2)-V66</f>
        <v>3211.3300000000004</v>
      </c>
      <c r="W65" s="2">
        <v>0</v>
      </c>
      <c r="X65" s="2">
        <f>ROUND(Volume!W69*'rt2'!X$758,2)-X66</f>
        <v>16.670000000000002</v>
      </c>
      <c r="Y65" s="2">
        <v>0</v>
      </c>
      <c r="Z65" s="2">
        <f>ROUND(Volume!Y69*'rt2'!Z$758,2)-Z66</f>
        <v>29353.060000000005</v>
      </c>
      <c r="AA65" s="2">
        <v>0</v>
      </c>
      <c r="AB65" s="2">
        <f>ROUND(Volume!AA69*'rt2'!AB$758,2)-AB66</f>
        <v>39606.68</v>
      </c>
      <c r="AC65" s="2">
        <v>0</v>
      </c>
      <c r="AD65" s="2">
        <f>ROUND(Volume!AC69*'rt2'!AD$758,2)-AD66</f>
        <v>36641.810000000005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3">
        <f t="shared" si="0"/>
        <v>36641.810000000005</v>
      </c>
      <c r="BC65" s="3">
        <f t="shared" si="1"/>
        <v>405339.22000000003</v>
      </c>
    </row>
    <row r="66" spans="1:56">
      <c r="A66" t="s">
        <v>56</v>
      </c>
      <c r="B66">
        <v>251060</v>
      </c>
      <c r="C66" t="s">
        <v>77</v>
      </c>
      <c r="D66" t="s">
        <v>233</v>
      </c>
      <c r="F66" s="2">
        <f>ROUND(Volume!E69*'rt2'!F$759,2)</f>
        <v>88370.14</v>
      </c>
      <c r="G66" s="2"/>
      <c r="H66" s="2">
        <f>ROUND(Volume!G69*'rt2'!H$759,2)</f>
        <v>90602.53</v>
      </c>
      <c r="I66" s="2"/>
      <c r="J66" s="2">
        <f>ROUND(Volume!I69*'rt2'!J$759,2)</f>
        <v>86311.49</v>
      </c>
      <c r="K66" s="2"/>
      <c r="L66" s="2">
        <f>ROUND(Volume!K69*'rt2'!L$759,2)</f>
        <v>33509.85</v>
      </c>
      <c r="M66" s="2"/>
      <c r="N66" s="2">
        <f>ROUND(Volume!M69*'rt2'!N$759,2)</f>
        <v>910.22</v>
      </c>
      <c r="O66" s="2"/>
      <c r="P66" s="2">
        <f>ROUND(Volume!O69*'rt2'!P$759,2)</f>
        <v>22086.98</v>
      </c>
      <c r="Q66" s="2"/>
      <c r="R66" s="2">
        <f>ROUND(Volume!Q69*'rt2'!R$759,2)</f>
        <v>3.85</v>
      </c>
      <c r="S66" s="2"/>
      <c r="T66" s="2">
        <f>ROUND(Volume!S69*'rt2'!T$759,2)</f>
        <v>0</v>
      </c>
      <c r="U66" s="2"/>
      <c r="V66" s="2">
        <f>ROUND(Volume!U69*'rt2'!V$759,2)</f>
        <v>3434.31</v>
      </c>
      <c r="W66" s="2"/>
      <c r="X66" s="2">
        <f>ROUND(Volume!W69*'rt2'!X$759,2)</f>
        <v>22.67</v>
      </c>
      <c r="Y66" s="2"/>
      <c r="Z66" s="2">
        <f>ROUND(Volume!Y69*'rt2'!Z$759,2)</f>
        <v>42453.96</v>
      </c>
      <c r="AA66" s="2"/>
      <c r="AB66" s="2">
        <f>ROUND(Volume!AA69*'rt2'!AB$759,2)</f>
        <v>56073.18</v>
      </c>
      <c r="AC66" s="2"/>
      <c r="AD66" s="2">
        <f>ROUND(Volume!AC69*'rt2'!AD$759,2)</f>
        <v>51551.4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3">
        <f t="shared" si="0"/>
        <v>51551.4</v>
      </c>
      <c r="BC66" s="3">
        <f t="shared" si="1"/>
        <v>423779.17999999988</v>
      </c>
    </row>
    <row r="67" spans="1:56">
      <c r="A67" t="s">
        <v>56</v>
      </c>
      <c r="B67">
        <v>251060</v>
      </c>
      <c r="C67" t="s">
        <v>77</v>
      </c>
      <c r="D67" t="s">
        <v>184</v>
      </c>
      <c r="E67" t="s">
        <v>230</v>
      </c>
      <c r="F67" s="2">
        <f>IF(820&gt;(F65+F66),820-(F65+F66),0)</f>
        <v>0</v>
      </c>
      <c r="G67" s="2"/>
      <c r="H67" s="2">
        <f>IF(820&gt;(H65+H66),820-(H65+H66),0)</f>
        <v>0</v>
      </c>
      <c r="I67" s="2"/>
      <c r="J67" s="2">
        <f>IF(820&gt;(J65+J66),820-(J65+J66),0)</f>
        <v>0</v>
      </c>
      <c r="K67" s="2"/>
      <c r="L67" s="2">
        <f>IF(820&gt;(L65+L66),820-(L65+L66),0)</f>
        <v>0</v>
      </c>
      <c r="M67" s="2"/>
      <c r="N67" s="2">
        <f>IF(820&gt;(N65+N66),820-(N65+N66),0)</f>
        <v>0</v>
      </c>
      <c r="O67" s="2"/>
      <c r="P67" s="2">
        <f>IF(820&gt;(P65+P66),820-(P65+P66),0)</f>
        <v>0</v>
      </c>
      <c r="Q67" s="2"/>
      <c r="R67" s="2">
        <f>IF(820&gt;(R65+R66),820-(R65+R66),0)</f>
        <v>813.08</v>
      </c>
      <c r="S67" s="2"/>
      <c r="T67" s="2">
        <f>IF(820&gt;(T65+T66),820-(T65+T66),0)</f>
        <v>820</v>
      </c>
      <c r="U67" s="2"/>
      <c r="V67" s="2">
        <f>IF(820&gt;(V65+V66),820-(V65+V66),0)</f>
        <v>0</v>
      </c>
      <c r="W67" s="2"/>
      <c r="X67" s="2">
        <f>IF(820&gt;(X65+X66),820-(X65+X66),0)</f>
        <v>780.66</v>
      </c>
      <c r="Y67" s="2"/>
      <c r="Z67" s="2">
        <f>IF(820&gt;(Z65+Z66),820-(Z65+Z66),0)</f>
        <v>0</v>
      </c>
      <c r="AA67" s="2"/>
      <c r="AB67" s="2">
        <f>IF(820&gt;(AB65+AB66),820-(AB65+AB66),0)</f>
        <v>0</v>
      </c>
      <c r="AC67" s="2"/>
      <c r="AD67" s="2">
        <f>IF(820&gt;(AD65+AD66),820-(AD65+AD66),0)</f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3">
        <f t="shared" si="0"/>
        <v>0</v>
      </c>
      <c r="BC67" s="3">
        <f t="shared" si="1"/>
        <v>2413.7399999999998</v>
      </c>
    </row>
    <row r="68" spans="1:56">
      <c r="A68" t="s">
        <v>56</v>
      </c>
      <c r="B68">
        <v>251060</v>
      </c>
      <c r="C68" t="s">
        <v>77</v>
      </c>
      <c r="D68" t="s">
        <v>231</v>
      </c>
      <c r="E68" t="s">
        <v>64</v>
      </c>
      <c r="F68" s="2">
        <v>2069.92</v>
      </c>
      <c r="G68" s="2">
        <v>0</v>
      </c>
      <c r="H68" s="2">
        <v>2743.38</v>
      </c>
      <c r="I68" s="2">
        <v>0</v>
      </c>
      <c r="J68" s="2">
        <v>2504.84</v>
      </c>
      <c r="K68" s="2">
        <v>0</v>
      </c>
      <c r="L68" s="2">
        <v>1186.56</v>
      </c>
      <c r="M68" s="2">
        <v>0</v>
      </c>
      <c r="N68" s="2">
        <v>142.51</v>
      </c>
      <c r="O68" s="2">
        <v>0</v>
      </c>
      <c r="P68" s="2">
        <v>666.22</v>
      </c>
      <c r="Q68" s="2">
        <v>0</v>
      </c>
      <c r="R68" s="2">
        <v>120.09</v>
      </c>
      <c r="S68" s="2">
        <v>0</v>
      </c>
      <c r="T68" s="2">
        <v>120</v>
      </c>
      <c r="U68" s="2">
        <v>0</v>
      </c>
      <c r="V68" s="2">
        <v>215.96</v>
      </c>
      <c r="W68" s="2">
        <v>0</v>
      </c>
      <c r="X68" s="2">
        <v>120.57</v>
      </c>
      <c r="Y68" s="2">
        <v>0</v>
      </c>
      <c r="Z68" s="2">
        <v>1156.8399999999999</v>
      </c>
      <c r="AA68" s="2">
        <v>0</v>
      </c>
      <c r="AB68" s="2">
        <v>1501.55</v>
      </c>
      <c r="AC68" s="2">
        <v>0</v>
      </c>
      <c r="AD68" s="2">
        <v>1379.49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3">
        <f t="shared" si="0"/>
        <v>1379.49</v>
      </c>
      <c r="BC68" s="3">
        <f t="shared" si="1"/>
        <v>12548.439999999999</v>
      </c>
    </row>
    <row r="69" spans="1:56">
      <c r="A69" t="s">
        <v>54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3">
        <f t="shared" ref="BB69:BB132" si="2">SUM(AD69:BA69)</f>
        <v>0</v>
      </c>
      <c r="BC69" s="3">
        <f t="shared" ref="BC69:BC132" si="3">SUM(F69:AC69)</f>
        <v>0</v>
      </c>
    </row>
    <row r="70" spans="1:56">
      <c r="A70" t="s">
        <v>56</v>
      </c>
      <c r="B70">
        <v>251063</v>
      </c>
      <c r="C70" t="s">
        <v>78</v>
      </c>
      <c r="D70" t="s">
        <v>183</v>
      </c>
      <c r="E70" t="s">
        <v>63</v>
      </c>
      <c r="F70" s="2">
        <f>ROUND(Volume!E74*'rt2'!F$758,2)-F71</f>
        <v>18.79</v>
      </c>
      <c r="G70" s="2">
        <v>0</v>
      </c>
      <c r="H70" s="2">
        <f>ROUND(Volume!G74*'rt2'!H$758,2)-H71</f>
        <v>42.65</v>
      </c>
      <c r="I70" s="2">
        <v>0</v>
      </c>
      <c r="J70" s="2">
        <f>ROUND(Volume!I74*'rt2'!J$758,2)-J71</f>
        <v>67.640000000000015</v>
      </c>
      <c r="K70" s="2">
        <v>0</v>
      </c>
      <c r="L70" s="2">
        <f>ROUND(Volume!K74*'rt2'!L$758,2)-L71</f>
        <v>1318.68</v>
      </c>
      <c r="M70" s="2">
        <v>0</v>
      </c>
      <c r="N70" s="2">
        <f>ROUND(Volume!M74*'rt2'!N$758,2)-N71</f>
        <v>2355.8599999999997</v>
      </c>
      <c r="O70" s="2">
        <v>0</v>
      </c>
      <c r="P70" s="2">
        <f>ROUND(Volume!O74*'rt2'!P$758,2)-P71</f>
        <v>3719.1099999999997</v>
      </c>
      <c r="Q70" s="2">
        <v>0</v>
      </c>
      <c r="R70" s="2">
        <f>ROUND(Volume!Q74*'rt2'!R$758,2)-R71</f>
        <v>2827.57</v>
      </c>
      <c r="S70" s="2">
        <v>0</v>
      </c>
      <c r="T70" s="2">
        <f>ROUND(Volume!S74*'rt2'!T$758,2)-T71</f>
        <v>1405.62</v>
      </c>
      <c r="U70" s="2">
        <v>0</v>
      </c>
      <c r="V70" s="2">
        <f>ROUND(Volume!U74*'rt2'!V$758,2)-V71</f>
        <v>1219.5</v>
      </c>
      <c r="W70" s="2">
        <v>0</v>
      </c>
      <c r="X70" s="2">
        <f>ROUND(Volume!W74*'rt2'!X$758,2)-X71</f>
        <v>53.480000000000004</v>
      </c>
      <c r="Y70" s="2">
        <v>0</v>
      </c>
      <c r="Z70" s="2">
        <f>ROUND(Volume!Y74*'rt2'!Z$758,2)-Z71</f>
        <v>58.64</v>
      </c>
      <c r="AA70" s="2">
        <v>0</v>
      </c>
      <c r="AB70" s="2">
        <f>ROUND(Volume!AA74*'rt2'!AB$758,2)-AB71</f>
        <v>102.46000000000001</v>
      </c>
      <c r="AC70" s="2">
        <v>0</v>
      </c>
      <c r="AD70" s="2">
        <f>ROUND(Volume!AC74*'rt2'!AD$758,2)-AD71</f>
        <v>26.86</v>
      </c>
      <c r="AE70" s="2">
        <v>0</v>
      </c>
      <c r="AF70" s="2">
        <f>ROUND(Volume!AE74*'rt2'!AF$758,2)-AF71</f>
        <v>124.63</v>
      </c>
      <c r="AG70" s="2">
        <v>0</v>
      </c>
      <c r="AH70" s="2">
        <f>ROUND(Volume!AG74*'rt2'!AH$758,2)-AH71</f>
        <v>131.29999999999998</v>
      </c>
      <c r="AI70" s="2">
        <v>0</v>
      </c>
      <c r="AJ70" s="2">
        <f>ROUND(Volume!AI74*'rt2'!AJ$758,2)-AJ71</f>
        <v>796.2600000000001</v>
      </c>
      <c r="AK70" s="2">
        <v>0</v>
      </c>
      <c r="AL70" s="2">
        <f>ROUND(Volume!AK74*'rt2'!AL$758,2)-AL71</f>
        <v>1920.8999999999999</v>
      </c>
      <c r="AM70" s="2">
        <v>0</v>
      </c>
      <c r="AN70" s="2">
        <f>ROUND(Volume!AM74*'rt2'!AN$758,2)-AN71</f>
        <v>3116.25</v>
      </c>
      <c r="AO70" s="2">
        <v>0</v>
      </c>
      <c r="AP70" s="2">
        <f>ROUND(Volume!AO74*'rt2'!AP$758,2)-AP71</f>
        <v>3753.5499999999997</v>
      </c>
      <c r="AQ70" s="2">
        <v>0</v>
      </c>
      <c r="AR70" s="2">
        <f>ROUND(Volume!AQ74*'rt2'!AR$758,2)-AR71</f>
        <v>3064.4800000000005</v>
      </c>
      <c r="AS70" s="2">
        <v>0</v>
      </c>
      <c r="AT70" s="2">
        <f>ROUND(Volume!AS74*'rt2'!AT$758,2)-AT71</f>
        <v>836.38000000000011</v>
      </c>
      <c r="AU70" s="2">
        <v>0</v>
      </c>
      <c r="AV70" s="2">
        <f>ROUND(Volume!AU74*'rt2'!AV$758,2)-AV71</f>
        <v>432.30999999999995</v>
      </c>
      <c r="AW70" s="2">
        <v>0</v>
      </c>
      <c r="AX70" s="2">
        <f>ROUND(Volume!AW74*'rt2'!AX$758,2)-AX71</f>
        <v>392.82000000000005</v>
      </c>
      <c r="AY70" s="2">
        <v>0</v>
      </c>
      <c r="AZ70" s="2">
        <f>ROUND(Volume!AY74*'rt2'!AZ$758,2)-AZ71</f>
        <v>211.17000000000002</v>
      </c>
      <c r="BA70" s="2">
        <v>0</v>
      </c>
      <c r="BB70" s="3">
        <f t="shared" si="2"/>
        <v>14806.91</v>
      </c>
      <c r="BC70" s="3">
        <f t="shared" si="3"/>
        <v>13189.999999999996</v>
      </c>
    </row>
    <row r="71" spans="1:56">
      <c r="A71" t="s">
        <v>56</v>
      </c>
      <c r="B71">
        <v>251063</v>
      </c>
      <c r="C71" t="s">
        <v>78</v>
      </c>
      <c r="D71" t="s">
        <v>233</v>
      </c>
      <c r="F71" s="2">
        <f>ROUND(Volume!E74*'rt2'!F$759,2)</f>
        <v>27.35</v>
      </c>
      <c r="G71" s="2"/>
      <c r="H71" s="2">
        <f>ROUND(Volume!G74*'rt2'!H$759,2)</f>
        <v>35.15</v>
      </c>
      <c r="I71" s="2"/>
      <c r="J71" s="2">
        <f>ROUND(Volume!I74*'rt2'!J$759,2)</f>
        <v>60.82</v>
      </c>
      <c r="K71" s="2"/>
      <c r="L71" s="2">
        <f>ROUND(Volume!K74*'rt2'!L$759,2)</f>
        <v>920.3</v>
      </c>
      <c r="M71" s="2"/>
      <c r="N71" s="2">
        <f>ROUND(Volume!M74*'rt2'!N$759,2)</f>
        <v>2920.17</v>
      </c>
      <c r="O71" s="2"/>
      <c r="P71" s="2">
        <f>ROUND(Volume!O74*'rt2'!P$759,2)</f>
        <v>4609.97</v>
      </c>
      <c r="Q71" s="2"/>
      <c r="R71" s="2">
        <f>ROUND(Volume!Q74*'rt2'!R$759,2)</f>
        <v>3549.15</v>
      </c>
      <c r="S71" s="2"/>
      <c r="T71" s="2">
        <f>ROUND(Volume!S74*'rt2'!T$759,2)</f>
        <v>1803.06</v>
      </c>
      <c r="U71" s="2"/>
      <c r="V71" s="2">
        <f>ROUND(Volume!U74*'rt2'!V$759,2)</f>
        <v>1304.17</v>
      </c>
      <c r="W71" s="2"/>
      <c r="X71" s="2">
        <f>ROUND(Volume!W74*'rt2'!X$759,2)</f>
        <v>72.739999999999995</v>
      </c>
      <c r="Y71" s="2"/>
      <c r="Z71" s="2">
        <f>ROUND(Volume!Y74*'rt2'!Z$759,2)</f>
        <v>84.8</v>
      </c>
      <c r="AA71" s="2"/>
      <c r="AB71" s="2">
        <f>ROUND(Volume!AA74*'rt2'!AB$759,2)</f>
        <v>145.07</v>
      </c>
      <c r="AC71" s="2"/>
      <c r="AD71" s="2">
        <f>ROUND(Volume!AC74*'rt2'!AD$759,2)</f>
        <v>37.78</v>
      </c>
      <c r="AE71" s="2"/>
      <c r="AF71" s="2">
        <f>ROUND(Volume!AE74*'rt2'!AF$759,2)</f>
        <v>176.2</v>
      </c>
      <c r="AG71" s="2"/>
      <c r="AH71" s="2">
        <f>ROUND(Volume!AG74*'rt2'!AH$759,2)</f>
        <v>140.52000000000001</v>
      </c>
      <c r="AI71" s="2"/>
      <c r="AJ71" s="2">
        <f>ROUND(Volume!AI74*'rt2'!AJ$759,2)</f>
        <v>803.17</v>
      </c>
      <c r="AK71" s="2"/>
      <c r="AL71" s="2">
        <f>ROUND(Volume!AK74*'rt2'!AL$759,2)</f>
        <v>1707.24</v>
      </c>
      <c r="AM71" s="2"/>
      <c r="AN71" s="2">
        <f>ROUND(Volume!AM74*'rt2'!AN$759,2)</f>
        <v>2848.75</v>
      </c>
      <c r="AO71" s="2"/>
      <c r="AP71" s="2">
        <f>ROUND(Volume!AO74*'rt2'!AP$759,2)</f>
        <v>2943.44</v>
      </c>
      <c r="AQ71" s="2"/>
      <c r="AR71" s="2">
        <f>ROUND(Volume!AQ74*'rt2'!AR$759,2)</f>
        <v>1920.11</v>
      </c>
      <c r="AS71" s="2"/>
      <c r="AT71" s="2">
        <f>ROUND(Volume!AS74*'rt2'!AT$759,2)</f>
        <v>456.3</v>
      </c>
      <c r="AU71" s="2"/>
      <c r="AV71" s="2">
        <f>ROUND(Volume!AU74*'rt2'!AV$759,2)</f>
        <v>236.23</v>
      </c>
      <c r="AW71" s="2"/>
      <c r="AX71" s="2">
        <f>ROUND(Volume!AW74*'rt2'!AX$759,2)</f>
        <v>197.67</v>
      </c>
      <c r="AY71" s="2"/>
      <c r="AZ71" s="2">
        <f>ROUND(Volume!AY74*'rt2'!AZ$759,2)</f>
        <v>136.19</v>
      </c>
      <c r="BA71" s="2"/>
      <c r="BB71" s="3">
        <f t="shared" si="2"/>
        <v>11603.6</v>
      </c>
      <c r="BC71" s="3">
        <f t="shared" si="3"/>
        <v>15532.749999999998</v>
      </c>
    </row>
    <row r="72" spans="1:56">
      <c r="A72" t="s">
        <v>56</v>
      </c>
      <c r="B72">
        <v>251063</v>
      </c>
      <c r="C72" t="s">
        <v>78</v>
      </c>
      <c r="D72" t="s">
        <v>184</v>
      </c>
      <c r="E72" t="s">
        <v>230</v>
      </c>
      <c r="F72" s="2">
        <f>IF(378&gt;(F70+F71),378-(F70+F71),0)</f>
        <v>331.86</v>
      </c>
      <c r="G72" s="2"/>
      <c r="H72" s="2">
        <f>IF(378&gt;(H70+H71),378-(H70+H71),0)</f>
        <v>300.2</v>
      </c>
      <c r="I72" s="2"/>
      <c r="J72" s="2">
        <f>IF(378&gt;(J70+J71),378-(J70+J71),0)</f>
        <v>249.54</v>
      </c>
      <c r="K72" s="2"/>
      <c r="L72" s="2">
        <f>IF(378&gt;(L70+L71),378-(L70+L71),0)</f>
        <v>0</v>
      </c>
      <c r="M72" s="2"/>
      <c r="N72" s="2">
        <f>IF(378&gt;(N70+N71),378-(N70+N71),0)</f>
        <v>0</v>
      </c>
      <c r="O72" s="2"/>
      <c r="P72" s="2">
        <f>IF(378&gt;(P70+P71),378-(P70+P71),0)</f>
        <v>0</v>
      </c>
      <c r="Q72" s="2"/>
      <c r="R72" s="2">
        <f>IF(378&gt;(R70+R71),378-(R70+R71),0)</f>
        <v>0</v>
      </c>
      <c r="S72" s="2"/>
      <c r="T72" s="2">
        <f>IF(378&gt;(T70+T71),378-(T70+T71),0)</f>
        <v>0</v>
      </c>
      <c r="U72" s="2"/>
      <c r="V72" s="2">
        <f>IF(378&gt;(V70+V71),378-(V70+V71),0)</f>
        <v>0</v>
      </c>
      <c r="W72" s="2"/>
      <c r="X72" s="2">
        <f>IF(378&gt;(X70+X71),378-(X70+X71),0)</f>
        <v>251.78</v>
      </c>
      <c r="Y72" s="2"/>
      <c r="Z72" s="2">
        <f>IF(378&gt;(Z70+Z71),378-(Z70+Z71),0)</f>
        <v>234.56</v>
      </c>
      <c r="AA72" s="2"/>
      <c r="AB72" s="2">
        <f>IF(378&gt;(AB70+AB71),378-(AB70+AB71),0)</f>
        <v>130.47</v>
      </c>
      <c r="AC72" s="2"/>
      <c r="AD72" s="2">
        <f>IF(378&gt;(AD70+AD71),378-(AD70+AD71),0)</f>
        <v>313.36</v>
      </c>
      <c r="AE72" s="2"/>
      <c r="AF72" s="2">
        <f>IF(378&gt;(AF70+AF71),378-(AF70+AF71),0)</f>
        <v>77.170000000000016</v>
      </c>
      <c r="AG72" s="2"/>
      <c r="AH72" s="2">
        <f>IF(378&gt;(AH70+AH71),378-(AH70+AH71),0)</f>
        <v>106.18</v>
      </c>
      <c r="AI72" s="2"/>
      <c r="AJ72" s="2">
        <f>IF(378&gt;(AJ70+AJ71),378-(AJ70+AJ71),0)</f>
        <v>0</v>
      </c>
      <c r="AK72" s="2"/>
      <c r="AL72" s="2">
        <f>IF(378&gt;(AL70+AL71),378-(AL70+AL71),0)</f>
        <v>0</v>
      </c>
      <c r="AM72" s="2"/>
      <c r="AN72" s="2">
        <f>IF(378&gt;(AN70+AN71),378-(AN70+AN71),0)</f>
        <v>0</v>
      </c>
      <c r="AO72" s="2"/>
      <c r="AP72" s="2">
        <f>IF(378&gt;(AP70+AP71),378-(AP70+AP71),0)</f>
        <v>0</v>
      </c>
      <c r="AQ72" s="2"/>
      <c r="AR72" s="2">
        <f>IF(378&gt;(AR70+AR71),378-(AR70+AR71),0)</f>
        <v>0</v>
      </c>
      <c r="AS72" s="2"/>
      <c r="AT72" s="2">
        <f>IF(378&gt;(AT70+AT71),378-(AT70+AT71),0)</f>
        <v>0</v>
      </c>
      <c r="AU72" s="2"/>
      <c r="AV72" s="2">
        <f>IF(378&gt;(AV70+AV71),378-(AV70+AV71),0)</f>
        <v>0</v>
      </c>
      <c r="AW72" s="2"/>
      <c r="AX72" s="2">
        <f>IF(378&gt;(AX70+AX71),378-(AX70+AX71),0)</f>
        <v>0</v>
      </c>
      <c r="AY72" s="2"/>
      <c r="AZ72" s="2">
        <f>IF(378&gt;(AZ70+AZ71),378-(AZ70+AZ71),0)</f>
        <v>30.639999999999986</v>
      </c>
      <c r="BA72" s="2"/>
      <c r="BB72" s="3">
        <f t="shared" si="2"/>
        <v>527.35</v>
      </c>
      <c r="BC72" s="3">
        <f t="shared" si="3"/>
        <v>1498.4099999999999</v>
      </c>
    </row>
    <row r="73" spans="1:56">
      <c r="A73" t="s">
        <v>56</v>
      </c>
      <c r="B73">
        <v>251063</v>
      </c>
      <c r="C73" t="s">
        <v>78</v>
      </c>
      <c r="D73" t="s">
        <v>231</v>
      </c>
      <c r="E73" t="s">
        <v>64</v>
      </c>
      <c r="F73" s="2">
        <v>120.6</v>
      </c>
      <c r="G73" s="2">
        <v>0</v>
      </c>
      <c r="H73" s="2">
        <v>121.02</v>
      </c>
      <c r="I73" s="2">
        <v>0</v>
      </c>
      <c r="J73" s="2">
        <v>121.68</v>
      </c>
      <c r="K73" s="2">
        <v>0</v>
      </c>
      <c r="L73" s="2">
        <v>149.29</v>
      </c>
      <c r="M73" s="2">
        <v>0</v>
      </c>
      <c r="N73" s="2">
        <v>192.22</v>
      </c>
      <c r="O73" s="2">
        <v>0</v>
      </c>
      <c r="P73" s="2">
        <v>234.01</v>
      </c>
      <c r="Q73" s="2">
        <v>0</v>
      </c>
      <c r="R73" s="2">
        <v>207.28</v>
      </c>
      <c r="S73" s="2">
        <v>0</v>
      </c>
      <c r="T73" s="2">
        <v>163.92</v>
      </c>
      <c r="U73" s="2">
        <v>0</v>
      </c>
      <c r="V73" s="2">
        <v>156.44</v>
      </c>
      <c r="W73" s="2">
        <v>0</v>
      </c>
      <c r="X73" s="2">
        <v>121.82</v>
      </c>
      <c r="Y73" s="2">
        <v>0</v>
      </c>
      <c r="Z73" s="2">
        <v>122.07</v>
      </c>
      <c r="AA73" s="2">
        <v>0</v>
      </c>
      <c r="AB73" s="2">
        <v>123.57</v>
      </c>
      <c r="AC73" s="2">
        <v>0</v>
      </c>
      <c r="AD73" s="2">
        <v>120.92</v>
      </c>
      <c r="AE73" s="2">
        <v>0</v>
      </c>
      <c r="AF73" s="2">
        <v>124.3</v>
      </c>
      <c r="AG73" s="2">
        <v>0</v>
      </c>
      <c r="AH73" s="2">
        <v>123.88</v>
      </c>
      <c r="AI73" s="2">
        <v>0</v>
      </c>
      <c r="AJ73" s="2">
        <v>142.84</v>
      </c>
      <c r="AK73" s="2">
        <v>0</v>
      </c>
      <c r="AL73" s="2">
        <v>171.81</v>
      </c>
      <c r="AM73" s="2">
        <v>0</v>
      </c>
      <c r="AN73" s="2">
        <v>210.66</v>
      </c>
      <c r="AO73" s="2">
        <v>0</v>
      </c>
      <c r="AP73" s="2">
        <v>221.78</v>
      </c>
      <c r="AQ73" s="2">
        <v>0</v>
      </c>
      <c r="AR73" s="2">
        <v>195.76</v>
      </c>
      <c r="AS73" s="2">
        <v>0</v>
      </c>
      <c r="AT73" s="2">
        <v>139.65</v>
      </c>
      <c r="AU73" s="2">
        <v>0</v>
      </c>
      <c r="AV73" s="2">
        <v>131.66</v>
      </c>
      <c r="AW73" s="2">
        <v>0</v>
      </c>
      <c r="AX73" s="2">
        <v>130.30000000000001</v>
      </c>
      <c r="AY73" s="2">
        <v>0</v>
      </c>
      <c r="AZ73" s="2">
        <v>125.98</v>
      </c>
      <c r="BA73" s="2">
        <v>0</v>
      </c>
      <c r="BB73" s="3">
        <f t="shared" si="2"/>
        <v>1839.5400000000002</v>
      </c>
      <c r="BC73" s="3">
        <f t="shared" si="3"/>
        <v>1833.92</v>
      </c>
    </row>
    <row r="74" spans="1:56">
      <c r="A74" t="s">
        <v>54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3">
        <f t="shared" si="2"/>
        <v>0</v>
      </c>
      <c r="BC74" s="3">
        <f t="shared" si="3"/>
        <v>0</v>
      </c>
    </row>
    <row r="75" spans="1:56">
      <c r="A75" t="s">
        <v>56</v>
      </c>
      <c r="B75">
        <v>251099</v>
      </c>
      <c r="C75" t="s">
        <v>79</v>
      </c>
      <c r="D75" t="s">
        <v>183</v>
      </c>
      <c r="E75" t="s">
        <v>58</v>
      </c>
      <c r="F75" s="2">
        <f>ROUND(Volume!E79*'rt2'!F$758,2)-F76</f>
        <v>0.74</v>
      </c>
      <c r="G75" s="2">
        <v>0</v>
      </c>
      <c r="H75" s="2">
        <f>ROUND(Volume!G79*'rt2'!H$758,2)-H76</f>
        <v>0</v>
      </c>
      <c r="I75" s="2">
        <v>0</v>
      </c>
      <c r="J75" s="2">
        <f>ROUND(Volume!I79*'rt2'!J$758,2)-J76</f>
        <v>0.47000000000000003</v>
      </c>
      <c r="K75" s="2">
        <v>0</v>
      </c>
      <c r="L75" s="2">
        <f>ROUND(Volume!K79*'rt2'!L$758,2)-L76</f>
        <v>1059.2</v>
      </c>
      <c r="M75" s="2">
        <v>0</v>
      </c>
      <c r="N75" s="2">
        <f>ROUND(Volume!M79*'rt2'!N$758,2)-N76-0.01</f>
        <v>3163.1499999999996</v>
      </c>
      <c r="O75" s="2">
        <v>0</v>
      </c>
      <c r="P75" s="2">
        <f>ROUND(Volume!O79*'rt2'!P$758,2)-P76</f>
        <v>7547.09</v>
      </c>
      <c r="Q75" s="2">
        <v>0</v>
      </c>
      <c r="R75" s="2">
        <f>ROUND(Volume!Q79*'rt2'!R$758,2)-R76</f>
        <v>7004.34</v>
      </c>
      <c r="S75" s="2">
        <v>0</v>
      </c>
      <c r="T75" s="2">
        <f>ROUND(Volume!S79*'rt2'!T$758,2)-T76</f>
        <v>4984.2399999999989</v>
      </c>
      <c r="U75" s="2">
        <v>0</v>
      </c>
      <c r="V75" s="2">
        <f>ROUND(Volume!U79*'rt2'!V$758,2)-V76</f>
        <v>3948.0200000000004</v>
      </c>
      <c r="W75" s="2">
        <v>0</v>
      </c>
      <c r="X75" s="2">
        <f>ROUND(Volume!W79*'rt2'!X$758,2)-X76</f>
        <v>1322.8300000000002</v>
      </c>
      <c r="Y75" s="2">
        <v>0</v>
      </c>
      <c r="Z75" s="2">
        <f>ROUND(Volume!Y79*'rt2'!Z$758,2)-Z76</f>
        <v>142.05999999999997</v>
      </c>
      <c r="AA75" s="2">
        <v>0</v>
      </c>
      <c r="AB75" s="2">
        <f>ROUND(Volume!AA79*'rt2'!AB$758,2)-AB76</f>
        <v>0</v>
      </c>
      <c r="AC75" s="2">
        <v>0</v>
      </c>
      <c r="AD75" s="2">
        <f>ROUND(Volume!AC79*'rt2'!AD$758,2)-AD76</f>
        <v>0</v>
      </c>
      <c r="AE75" s="2">
        <v>0</v>
      </c>
      <c r="AF75" s="2">
        <f>ROUND(Volume!AE79*'rt2'!AF$758,2)-AF76</f>
        <v>0</v>
      </c>
      <c r="AG75" s="2">
        <v>0</v>
      </c>
      <c r="AH75" s="2">
        <f>ROUND(Volume!AG79*'rt2'!AH$758,2)-AH76</f>
        <v>0</v>
      </c>
      <c r="AI75" s="2">
        <v>0</v>
      </c>
      <c r="AJ75" s="2">
        <f>ROUND(Volume!AI79*'rt2'!AJ$758,2)-AJ76</f>
        <v>1284.3399999999999</v>
      </c>
      <c r="AK75" s="2">
        <v>0</v>
      </c>
      <c r="AL75" s="2">
        <f>ROUND(Volume!AK79*'rt2'!AL$758,2)-AL76</f>
        <v>3721.12</v>
      </c>
      <c r="AM75" s="2">
        <v>0</v>
      </c>
      <c r="AN75" s="2">
        <f>ROUND(Volume!AM79*'rt2'!AN$758,2)-AN76</f>
        <v>4631.6499999999996</v>
      </c>
      <c r="AO75" s="2">
        <v>0</v>
      </c>
      <c r="AP75" s="2">
        <f>ROUND(Volume!AO79*'rt2'!AP$758,2)-AP76</f>
        <v>2663.28</v>
      </c>
      <c r="AQ75" s="2">
        <v>0</v>
      </c>
      <c r="AR75" s="2">
        <f>ROUND(Volume!AQ79*'rt2'!AR$758,2)-AR76</f>
        <v>5465.8899999999994</v>
      </c>
      <c r="AS75" s="2">
        <v>0</v>
      </c>
      <c r="AT75" s="2">
        <f>ROUND(Volume!AS79*'rt2'!AT$758,2)-AT76</f>
        <v>2780.7000000000003</v>
      </c>
      <c r="AU75" s="2">
        <v>0</v>
      </c>
      <c r="AV75" s="2">
        <f>ROUND(Volume!AU79*'rt2'!AV$758,2)-AV76</f>
        <v>1748.9799999999998</v>
      </c>
      <c r="AW75" s="2">
        <v>0</v>
      </c>
      <c r="AX75" s="2">
        <f>ROUND(Volume!AW79*'rt2'!AX$758,2)-AX76</f>
        <v>285.35000000000002</v>
      </c>
      <c r="AY75" s="2">
        <v>0</v>
      </c>
      <c r="AZ75" s="2">
        <f>ROUND(Volume!AY79*'rt2'!AZ$758,2)-AZ76</f>
        <v>0</v>
      </c>
      <c r="BA75" s="2">
        <v>0</v>
      </c>
      <c r="BB75" s="3">
        <f t="shared" si="2"/>
        <v>22581.309999999998</v>
      </c>
      <c r="BC75" s="3">
        <f t="shared" si="3"/>
        <v>29172.14</v>
      </c>
    </row>
    <row r="76" spans="1:56">
      <c r="A76" t="s">
        <v>56</v>
      </c>
      <c r="B76">
        <v>251099</v>
      </c>
      <c r="C76" t="s">
        <v>79</v>
      </c>
      <c r="D76" t="s">
        <v>233</v>
      </c>
      <c r="F76" s="2">
        <f>ROUND(Volume!E79*'rt2'!F$759,2)</f>
        <v>1.07</v>
      </c>
      <c r="G76" s="2"/>
      <c r="H76" s="2">
        <f>ROUND(Volume!G79*'rt2'!H$759,2)</f>
        <v>0</v>
      </c>
      <c r="I76" s="2"/>
      <c r="J76" s="2">
        <f>ROUND(Volume!I79*'rt2'!J$759,2)</f>
        <v>0.43</v>
      </c>
      <c r="K76" s="2"/>
      <c r="L76" s="2">
        <f>ROUND(Volume!K79*'rt2'!L$759,2)</f>
        <v>739.22</v>
      </c>
      <c r="M76" s="2"/>
      <c r="N76" s="2">
        <f>ROUND(Volume!M79*'rt2'!N$759,2)</f>
        <v>3920.84</v>
      </c>
      <c r="O76" s="2"/>
      <c r="P76" s="2">
        <f>ROUND(Volume!O79*'rt2'!P$759,2)</f>
        <v>9354.89</v>
      </c>
      <c r="Q76" s="2"/>
      <c r="R76" s="2">
        <f>ROUND(Volume!Q79*'rt2'!R$759,2)</f>
        <v>8791.77</v>
      </c>
      <c r="S76" s="2"/>
      <c r="T76" s="2">
        <f>ROUND(Volume!S79*'rt2'!T$759,2)</f>
        <v>6393.56</v>
      </c>
      <c r="U76" s="2"/>
      <c r="V76" s="2">
        <f>ROUND(Volume!U79*'rt2'!V$759,2)</f>
        <v>4222.1499999999996</v>
      </c>
      <c r="W76" s="2"/>
      <c r="X76" s="2">
        <f>ROUND(Volume!W79*'rt2'!X$759,2)</f>
        <v>1799.18</v>
      </c>
      <c r="Y76" s="2"/>
      <c r="Z76" s="2">
        <f>ROUND(Volume!Y79*'rt2'!Z$759,2)</f>
        <v>205.47</v>
      </c>
      <c r="AA76" s="2"/>
      <c r="AB76" s="2">
        <f>ROUND(Volume!AA79*'rt2'!AB$759,2)</f>
        <v>0</v>
      </c>
      <c r="AC76" s="2"/>
      <c r="AD76" s="2">
        <f>ROUND(Volume!AC79*'rt2'!AD$759,2)</f>
        <v>0</v>
      </c>
      <c r="AE76" s="2"/>
      <c r="AF76" s="2">
        <f>ROUND(Volume!AE79*'rt2'!AF$759,2)</f>
        <v>0</v>
      </c>
      <c r="AG76" s="2"/>
      <c r="AH76" s="2">
        <f>ROUND(Volume!AG79*'rt2'!AH$759,2)</f>
        <v>0</v>
      </c>
      <c r="AI76" s="2"/>
      <c r="AJ76" s="2">
        <f>ROUND(Volume!AI79*'rt2'!AJ$759,2)</f>
        <v>1295.47</v>
      </c>
      <c r="AK76" s="2"/>
      <c r="AL76" s="2">
        <f>ROUND(Volume!AK79*'rt2'!AL$759,2)</f>
        <v>3307.25</v>
      </c>
      <c r="AM76" s="2"/>
      <c r="AN76" s="2">
        <f>ROUND(Volume!AM79*'rt2'!AN$759,2)</f>
        <v>4234.08</v>
      </c>
      <c r="AO76" s="2"/>
      <c r="AP76" s="2">
        <f>ROUND(Volume!AO79*'rt2'!AP$759,2)</f>
        <v>2088.4699999999998</v>
      </c>
      <c r="AQ76" s="2"/>
      <c r="AR76" s="2">
        <f>ROUND(Volume!AQ79*'rt2'!AR$759,2)</f>
        <v>3424.76</v>
      </c>
      <c r="AS76" s="2"/>
      <c r="AT76" s="2">
        <f>ROUND(Volume!AS79*'rt2'!AT$759,2)</f>
        <v>1517.06</v>
      </c>
      <c r="AU76" s="2"/>
      <c r="AV76" s="2">
        <f>ROUND(Volume!AU79*'rt2'!AV$759,2)</f>
        <v>955.72</v>
      </c>
      <c r="AW76" s="2"/>
      <c r="AX76" s="2">
        <f>ROUND(Volume!AW79*'rt2'!AX$759,2)</f>
        <v>143.6</v>
      </c>
      <c r="AY76" s="2"/>
      <c r="AZ76" s="2">
        <f>ROUND(Volume!AY79*'rt2'!AZ$759,2)</f>
        <v>0</v>
      </c>
      <c r="BA76" s="2"/>
      <c r="BB76" s="3">
        <f t="shared" si="2"/>
        <v>16966.409999999996</v>
      </c>
      <c r="BC76" s="3">
        <f t="shared" si="3"/>
        <v>35428.58</v>
      </c>
    </row>
    <row r="77" spans="1:56">
      <c r="A77" t="s">
        <v>56</v>
      </c>
      <c r="B77">
        <v>251099</v>
      </c>
      <c r="C77" t="s">
        <v>79</v>
      </c>
      <c r="D77" t="s">
        <v>184</v>
      </c>
      <c r="E77" t="s">
        <v>230</v>
      </c>
      <c r="F77" s="2">
        <f>IF(756&gt;(F75+F76),756-(F75+F76),0)</f>
        <v>754.19</v>
      </c>
      <c r="G77" s="2"/>
      <c r="H77" s="2">
        <f>IF(756&gt;(H75+H76),756-(H75+H76),0)</f>
        <v>756</v>
      </c>
      <c r="I77" s="2"/>
      <c r="J77" s="2">
        <f>IF(756&gt;(J75+J76),756-(J75+J76),0)</f>
        <v>755.1</v>
      </c>
      <c r="K77" s="2"/>
      <c r="L77" s="8">
        <f>IF(378&gt;(250*L758),ROUND(378-(250*L758),2),0)</f>
        <v>151.84</v>
      </c>
      <c r="M77" s="2"/>
      <c r="N77" s="2">
        <f>IF(756&gt;(N75+N76),756-(N75+N76),0)</f>
        <v>0</v>
      </c>
      <c r="O77" s="2"/>
      <c r="P77" s="2">
        <f>IF(756&gt;(P75+P76),756-(P75+P76),0)</f>
        <v>0</v>
      </c>
      <c r="Q77" s="2"/>
      <c r="R77" s="2">
        <f>IF(756&gt;(R75+R76),756-(R75+R76),0)</f>
        <v>0</v>
      </c>
      <c r="S77" s="2"/>
      <c r="T77" s="2">
        <f>IF(756&gt;(T75+T76),756-(T75+T76),0)</f>
        <v>0</v>
      </c>
      <c r="U77" s="2"/>
      <c r="V77" s="2">
        <f>IF(756&gt;(V75+V76),756-(V75+V76),0)</f>
        <v>0</v>
      </c>
      <c r="W77" s="2"/>
      <c r="X77" s="2">
        <f>IF(756&gt;(X75+X76),756-(X75+X76),0)</f>
        <v>0</v>
      </c>
      <c r="Y77" s="2"/>
      <c r="Z77" s="2">
        <f>IF(756&gt;(Z75+Z76),756-(Z75+Z76),0)</f>
        <v>408.47</v>
      </c>
      <c r="AA77" s="2"/>
      <c r="AB77" s="2">
        <f>IF(756&gt;(AB75+AB76),756-(AB75+AB76),0)</f>
        <v>756</v>
      </c>
      <c r="AC77" s="2"/>
      <c r="AD77" s="2">
        <f>IF(756&gt;(AD75+AD76),756-(AD75+AD76),0)</f>
        <v>756</v>
      </c>
      <c r="AE77" s="2"/>
      <c r="AF77" s="2">
        <f>IF(756&gt;(AF75+AF76),756-(AF75+AF76),0)</f>
        <v>756</v>
      </c>
      <c r="AG77" s="2"/>
      <c r="AH77" s="2">
        <f>IF(756&gt;(AH75+AH76),756-(AH75+AH76),0)</f>
        <v>756</v>
      </c>
      <c r="AI77" s="2"/>
      <c r="AJ77" s="2">
        <f>IF(756&gt;(AJ75+AJ76),756-(AJ75+AJ76),0)</f>
        <v>0</v>
      </c>
      <c r="AK77" s="2"/>
      <c r="AL77" s="2">
        <f>IF(756&gt;(AL75+AL76),756-(AL75+AL76),0)</f>
        <v>0</v>
      </c>
      <c r="AM77" s="2"/>
      <c r="AN77" s="2">
        <f>IF(756&gt;(AN75+AN76),756-(AN75+AN76),0)</f>
        <v>0</v>
      </c>
      <c r="AO77" s="2"/>
      <c r="AP77" s="2">
        <f>IF(756&gt;(AP75+AP76),756-(AP75+AP76),0)</f>
        <v>0</v>
      </c>
      <c r="AQ77" s="2"/>
      <c r="AR77" s="2">
        <f>IF(756&gt;(AR75+AR76),756-(AR75+AR76),0)</f>
        <v>0</v>
      </c>
      <c r="AS77" s="2"/>
      <c r="AT77" s="2">
        <f>IF(756&gt;(AT75+AT76),756-(AT75+AT76),0)</f>
        <v>0</v>
      </c>
      <c r="AU77" s="2"/>
      <c r="AV77" s="8">
        <f>IF(378&gt;(284*AV758),ROUND(378-(284*AV758),2),0)</f>
        <v>185.24</v>
      </c>
      <c r="AW77" s="8"/>
      <c r="AX77" s="8">
        <f>IF(378&gt;(0*AX758),ROUND(378-(0*AX758),2),0)</f>
        <v>378</v>
      </c>
      <c r="AY77" s="2"/>
      <c r="AZ77" s="2">
        <f>IF(756&gt;(AZ75+AZ76),756-(AZ75+AZ76),0)</f>
        <v>756</v>
      </c>
      <c r="BA77" s="2"/>
      <c r="BB77" s="3">
        <f t="shared" si="2"/>
        <v>3587.24</v>
      </c>
      <c r="BC77" s="3">
        <f t="shared" si="3"/>
        <v>3581.6000000000004</v>
      </c>
    </row>
    <row r="78" spans="1:56">
      <c r="A78" t="s">
        <v>56</v>
      </c>
      <c r="B78">
        <v>251099</v>
      </c>
      <c r="C78" t="s">
        <v>79</v>
      </c>
      <c r="D78" t="s">
        <v>231</v>
      </c>
      <c r="E78" t="s">
        <v>64</v>
      </c>
      <c r="F78" s="2">
        <v>240.02</v>
      </c>
      <c r="G78" s="2">
        <v>0</v>
      </c>
      <c r="H78" s="2">
        <v>240</v>
      </c>
      <c r="I78" s="2">
        <v>0</v>
      </c>
      <c r="J78" s="2">
        <v>240.01</v>
      </c>
      <c r="K78" s="2">
        <v>0</v>
      </c>
      <c r="L78" s="2">
        <v>263.52999999999997</v>
      </c>
      <c r="M78" s="2">
        <v>0</v>
      </c>
      <c r="N78" s="2">
        <v>336.96</v>
      </c>
      <c r="O78" s="2">
        <v>0</v>
      </c>
      <c r="P78" s="2">
        <v>471.35</v>
      </c>
      <c r="Q78" s="2">
        <v>0</v>
      </c>
      <c r="R78" s="2">
        <v>456.22</v>
      </c>
      <c r="S78" s="2">
        <v>0</v>
      </c>
      <c r="T78" s="2">
        <v>395.74</v>
      </c>
      <c r="U78" s="2">
        <v>0</v>
      </c>
      <c r="V78" s="2">
        <v>357.97</v>
      </c>
      <c r="W78" s="2">
        <v>0</v>
      </c>
      <c r="X78" s="2">
        <v>285.08</v>
      </c>
      <c r="Y78" s="2">
        <v>0</v>
      </c>
      <c r="Z78" s="2">
        <v>245.02</v>
      </c>
      <c r="AA78" s="2">
        <v>0</v>
      </c>
      <c r="AB78" s="2">
        <v>240</v>
      </c>
      <c r="AC78" s="2">
        <v>0</v>
      </c>
      <c r="AD78" s="2">
        <v>240</v>
      </c>
      <c r="AE78" s="2">
        <v>0</v>
      </c>
      <c r="AF78" s="2">
        <v>240</v>
      </c>
      <c r="AG78" s="2">
        <v>0</v>
      </c>
      <c r="AH78" s="2">
        <v>240</v>
      </c>
      <c r="AI78" s="2">
        <v>0</v>
      </c>
      <c r="AJ78" s="2">
        <v>276.85000000000002</v>
      </c>
      <c r="AK78" s="2">
        <v>0</v>
      </c>
      <c r="AL78" s="2">
        <v>340.37</v>
      </c>
      <c r="AM78" s="2">
        <v>0</v>
      </c>
      <c r="AN78" s="2">
        <v>374.74</v>
      </c>
      <c r="AO78" s="2">
        <v>0</v>
      </c>
      <c r="AP78" s="2">
        <v>312.22000000000003</v>
      </c>
      <c r="AQ78" s="2">
        <v>0</v>
      </c>
      <c r="AR78" s="2">
        <v>375.12</v>
      </c>
      <c r="AS78" s="2">
        <v>0</v>
      </c>
      <c r="AT78" s="2">
        <v>305.32</v>
      </c>
      <c r="AU78" s="2">
        <v>0</v>
      </c>
      <c r="AV78" s="2">
        <v>287.16000000000003</v>
      </c>
      <c r="AW78" s="2">
        <v>0</v>
      </c>
      <c r="AX78" s="2">
        <v>247.48</v>
      </c>
      <c r="AY78" s="2">
        <v>0</v>
      </c>
      <c r="AZ78" s="2">
        <v>240</v>
      </c>
      <c r="BA78" s="2">
        <v>0</v>
      </c>
      <c r="BB78" s="3">
        <f t="shared" si="2"/>
        <v>3479.26</v>
      </c>
      <c r="BC78" s="3">
        <f t="shared" si="3"/>
        <v>3771.9</v>
      </c>
    </row>
    <row r="79" spans="1:56">
      <c r="A79" t="s">
        <v>54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3">
        <f t="shared" si="2"/>
        <v>0</v>
      </c>
      <c r="BC79" s="3">
        <f t="shared" si="3"/>
        <v>0</v>
      </c>
    </row>
    <row r="80" spans="1:56">
      <c r="A80" t="s">
        <v>56</v>
      </c>
      <c r="B80">
        <v>251199</v>
      </c>
      <c r="C80" t="s">
        <v>181</v>
      </c>
      <c r="D80" t="s">
        <v>183</v>
      </c>
      <c r="E80" t="s">
        <v>58</v>
      </c>
      <c r="F80" s="2">
        <f>ROUND(Volume!E84*'rt2'!F$758,2)-F81</f>
        <v>298.66999999999996</v>
      </c>
      <c r="G80" s="2">
        <v>0</v>
      </c>
      <c r="H80" s="2">
        <f>ROUND(Volume!G84*'rt2'!H$758,2)-H81</f>
        <v>135.38</v>
      </c>
      <c r="I80" s="2">
        <v>0</v>
      </c>
      <c r="J80" s="2">
        <f>ROUND(Volume!I84*'rt2'!J$758,2)-J81</f>
        <v>0</v>
      </c>
      <c r="K80" s="2">
        <v>0</v>
      </c>
      <c r="L80" s="2">
        <f>ROUND(Volume!K84*'rt2'!L$758,2)-L81</f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  <c r="AZ80" s="2">
        <v>0</v>
      </c>
      <c r="BA80" s="2">
        <v>0</v>
      </c>
      <c r="BB80" s="3">
        <f t="shared" si="2"/>
        <v>0</v>
      </c>
      <c r="BC80" s="3">
        <f t="shared" si="3"/>
        <v>434.04999999999995</v>
      </c>
      <c r="BD80" s="3">
        <f>SUM(F80:AC80)</f>
        <v>434.04999999999995</v>
      </c>
    </row>
    <row r="81" spans="1:56">
      <c r="A81" t="s">
        <v>56</v>
      </c>
      <c r="B81">
        <v>251199</v>
      </c>
      <c r="C81" t="s">
        <v>181</v>
      </c>
      <c r="D81" t="s">
        <v>233</v>
      </c>
      <c r="F81" s="2">
        <f>ROUND(Volume!E84*'rt2'!F$759,2)</f>
        <v>434.99</v>
      </c>
      <c r="G81" s="2"/>
      <c r="H81" s="2">
        <f>ROUND(Volume!G84*'rt2'!H$759,2)</f>
        <v>111.59</v>
      </c>
      <c r="I81" s="2"/>
      <c r="J81" s="2">
        <f>ROUND(Volume!I84*'rt2'!J$759,2)</f>
        <v>0</v>
      </c>
      <c r="K81" s="2"/>
      <c r="L81" s="2">
        <f>ROUND(Volume!K84*'rt2'!L$759,2)</f>
        <v>0</v>
      </c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3">
        <f t="shared" si="2"/>
        <v>0</v>
      </c>
      <c r="BC81" s="3">
        <f t="shared" si="3"/>
        <v>546.58000000000004</v>
      </c>
      <c r="BD81" s="3"/>
    </row>
    <row r="82" spans="1:56">
      <c r="A82" t="s">
        <v>56</v>
      </c>
      <c r="B82">
        <v>251199</v>
      </c>
      <c r="C82" t="s">
        <v>181</v>
      </c>
      <c r="D82" t="s">
        <v>184</v>
      </c>
      <c r="E82" t="s">
        <v>230</v>
      </c>
      <c r="F82" s="2">
        <f>IF(378&gt;(F80+F81),378-(F80+F81),0)</f>
        <v>0</v>
      </c>
      <c r="G82" s="2">
        <v>0</v>
      </c>
      <c r="H82" s="2">
        <f>IF(378&gt;(H80+H81),378-(H80+H81),0)</f>
        <v>131.03</v>
      </c>
      <c r="I82" s="2">
        <v>0</v>
      </c>
      <c r="J82" s="2">
        <f>IF(378&gt;(J80+J81),378-(J80+J81),0)</f>
        <v>378</v>
      </c>
      <c r="K82" s="2">
        <v>0</v>
      </c>
      <c r="L82" s="2">
        <f>IF(378&gt;(L80+L81),378-(L80+L81),0)</f>
        <v>378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0</v>
      </c>
      <c r="AY82" s="2">
        <v>0</v>
      </c>
      <c r="AZ82" s="2">
        <v>0</v>
      </c>
      <c r="BA82" s="2">
        <v>0</v>
      </c>
      <c r="BB82" s="3">
        <f t="shared" si="2"/>
        <v>0</v>
      </c>
      <c r="BC82" s="3">
        <f t="shared" si="3"/>
        <v>887.03</v>
      </c>
      <c r="BD82" s="3"/>
    </row>
    <row r="83" spans="1:56">
      <c r="A83" t="s">
        <v>56</v>
      </c>
      <c r="B83">
        <v>251199</v>
      </c>
      <c r="C83" t="s">
        <v>181</v>
      </c>
      <c r="D83" t="s">
        <v>231</v>
      </c>
      <c r="E83" t="s">
        <v>64</v>
      </c>
      <c r="F83" s="2">
        <v>129.6</v>
      </c>
      <c r="G83" s="2"/>
      <c r="H83" s="2">
        <v>123.23</v>
      </c>
      <c r="I83" s="2"/>
      <c r="J83" s="2">
        <v>120</v>
      </c>
      <c r="K83" s="2"/>
      <c r="L83" s="2">
        <v>120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  <c r="AZ83" s="2">
        <v>0</v>
      </c>
      <c r="BA83" s="2">
        <v>0</v>
      </c>
      <c r="BB83" s="3">
        <f t="shared" si="2"/>
        <v>0</v>
      </c>
      <c r="BC83" s="3">
        <f t="shared" si="3"/>
        <v>492.83</v>
      </c>
      <c r="BD83" s="3"/>
    </row>
    <row r="84" spans="1:56"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3">
        <f t="shared" si="2"/>
        <v>0</v>
      </c>
      <c r="BC84" s="3">
        <f t="shared" si="3"/>
        <v>0</v>
      </c>
      <c r="BD84" s="3"/>
    </row>
    <row r="85" spans="1:56">
      <c r="A85" t="s">
        <v>56</v>
      </c>
      <c r="B85">
        <v>260908</v>
      </c>
      <c r="C85" t="s">
        <v>80</v>
      </c>
      <c r="D85" t="s">
        <v>183</v>
      </c>
      <c r="E85" t="s">
        <v>58</v>
      </c>
      <c r="F85" s="2">
        <f>ROUND(Volume!E89*'rt2'!F$758,2)-F86</f>
        <v>1042.23</v>
      </c>
      <c r="G85" s="2">
        <v>0</v>
      </c>
      <c r="H85" s="2">
        <f>ROUND(Volume!G89*'rt2'!H$758,2)-H86</f>
        <v>1528.8600000000001</v>
      </c>
      <c r="I85" s="2">
        <v>0</v>
      </c>
      <c r="J85" s="2">
        <f>ROUND(Volume!I89*'rt2'!J$758,2)-J86</f>
        <v>1892.86</v>
      </c>
      <c r="K85" s="2">
        <v>0</v>
      </c>
      <c r="L85" s="2">
        <f>ROUND(Volume!K89*'rt2'!L$758,2)-L86</f>
        <v>2268.67</v>
      </c>
      <c r="M85" s="2">
        <v>0</v>
      </c>
      <c r="N85" s="2">
        <f>ROUND(Volume!M89*'rt2'!N$758,2)-N86</f>
        <v>2230.7700000000004</v>
      </c>
      <c r="O85" s="2">
        <v>0</v>
      </c>
      <c r="P85" s="2">
        <f>ROUND(Volume!O89*'rt2'!P$758,2)-P86</f>
        <v>4300.5399999999991</v>
      </c>
      <c r="Q85" s="2">
        <v>0</v>
      </c>
      <c r="R85" s="2">
        <f>ROUND(Volume!Q89*'rt2'!R$758,2)-R86</f>
        <v>3660.3199999999997</v>
      </c>
      <c r="S85" s="2">
        <v>0</v>
      </c>
      <c r="T85" s="2">
        <f>ROUND(Volume!S89*'rt2'!T$758,2)-T86</f>
        <v>2682.83</v>
      </c>
      <c r="U85" s="2">
        <v>0</v>
      </c>
      <c r="V85" s="2">
        <f>ROUND(Volume!U89*'rt2'!V$758,2)-V86</f>
        <v>2691.29</v>
      </c>
      <c r="W85" s="2">
        <v>0</v>
      </c>
      <c r="X85" s="2">
        <f>ROUND(Volume!W89*'rt2'!X$758,2)-X86</f>
        <v>1769.1</v>
      </c>
      <c r="Y85" s="2">
        <v>0</v>
      </c>
      <c r="Z85" s="2">
        <f>ROUND(Volume!Y89*'rt2'!Z$758,2)-Z86</f>
        <v>1470.5300000000002</v>
      </c>
      <c r="AA85" s="2">
        <v>0</v>
      </c>
      <c r="AB85" s="2">
        <f>ROUND(Volume!AA89*'rt2'!AB$758,2)-AB86</f>
        <v>1474.56</v>
      </c>
      <c r="AC85" s="2">
        <v>0</v>
      </c>
      <c r="AD85" s="2">
        <f>ROUND(Volume!AC89*'rt2'!AD$758,2)-AD86</f>
        <v>1121.4199999999998</v>
      </c>
      <c r="AE85" s="2">
        <v>0</v>
      </c>
      <c r="AF85" s="2">
        <f>ROUND(Volume!AE89*'rt2'!AF$758,2)-AF86</f>
        <v>1151.8800000000001</v>
      </c>
      <c r="AG85" s="2">
        <v>0</v>
      </c>
      <c r="AH85" s="2">
        <f>ROUND(Volume!AG89*'rt2'!AH$758,2)-AH86</f>
        <v>1452.76</v>
      </c>
      <c r="AI85" s="2">
        <v>0</v>
      </c>
      <c r="AJ85" s="2">
        <f>ROUND(Volume!AI89*'rt2'!AJ$758,2)-AJ86</f>
        <v>2201.4700000000003</v>
      </c>
      <c r="AK85" s="2">
        <v>0</v>
      </c>
      <c r="AL85" s="2">
        <f>ROUND(Volume!AK89*'rt2'!AL$758,2)-AL86</f>
        <v>3502.1800000000003</v>
      </c>
      <c r="AM85" s="2">
        <v>0</v>
      </c>
      <c r="AN85" s="2">
        <f>ROUND(Volume!AM89*'rt2'!AN$758,2)-AN86</f>
        <v>3521.0299999999997</v>
      </c>
      <c r="AO85" s="2">
        <v>0</v>
      </c>
      <c r="AP85" s="2">
        <f>ROUND(Volume!AO89*'rt2'!AP$758,2)-AP86</f>
        <v>3503.03</v>
      </c>
      <c r="AQ85" s="2">
        <v>0</v>
      </c>
      <c r="AR85" s="2">
        <f>ROUND(Volume!AQ89*'rt2'!AR$758,2)-AR86</f>
        <v>4379.5999999999995</v>
      </c>
      <c r="AS85" s="2">
        <v>0</v>
      </c>
      <c r="AT85" s="2">
        <f>ROUND(Volume!AS89*'rt2'!AT$758,2)-AT86</f>
        <v>2955.5200000000004</v>
      </c>
      <c r="AU85" s="2">
        <v>0</v>
      </c>
      <c r="AV85" s="2">
        <f>ROUND(Volume!AU89*'rt2'!AV$758,2)-AV86</f>
        <v>2844.88</v>
      </c>
      <c r="AW85" s="2">
        <v>0</v>
      </c>
      <c r="AX85" s="2">
        <f>ROUND(Volume!AW89*'rt2'!AX$758,2)-AX86</f>
        <v>3355.1699999999996</v>
      </c>
      <c r="AY85" s="2">
        <v>0</v>
      </c>
      <c r="AZ85" s="2">
        <f>ROUND(Volume!AY89*'rt2'!AZ$758,2)-AZ86</f>
        <v>2363.44</v>
      </c>
      <c r="BA85" s="2">
        <v>0</v>
      </c>
      <c r="BB85" s="3">
        <f t="shared" si="2"/>
        <v>32352.379999999997</v>
      </c>
      <c r="BC85" s="3">
        <f t="shared" si="3"/>
        <v>27012.560000000001</v>
      </c>
    </row>
    <row r="86" spans="1:56">
      <c r="A86" t="s">
        <v>56</v>
      </c>
      <c r="B86">
        <v>260908</v>
      </c>
      <c r="C86" t="s">
        <v>80</v>
      </c>
      <c r="D86" t="s">
        <v>233</v>
      </c>
      <c r="F86" s="2">
        <f>ROUND(Volume!E89*'rt2'!F$759,2)</f>
        <v>1517.9</v>
      </c>
      <c r="G86" s="2"/>
      <c r="H86" s="2">
        <f>ROUND(Volume!G89*'rt2'!H$759,2)</f>
        <v>1260.1500000000001</v>
      </c>
      <c r="I86" s="2"/>
      <c r="J86" s="2">
        <f>ROUND(Volume!I89*'rt2'!J$759,2)</f>
        <v>1702.18</v>
      </c>
      <c r="K86" s="2"/>
      <c r="L86" s="2">
        <f>ROUND(Volume!K89*'rt2'!L$759,2)</f>
        <v>1583.29</v>
      </c>
      <c r="M86" s="2"/>
      <c r="N86" s="2">
        <f>ROUND(Volume!M89*'rt2'!N$759,2)</f>
        <v>2765.12</v>
      </c>
      <c r="O86" s="2"/>
      <c r="P86" s="2">
        <f>ROUND(Volume!O89*'rt2'!P$759,2)</f>
        <v>5330.68</v>
      </c>
      <c r="Q86" s="2"/>
      <c r="R86" s="2">
        <f>ROUND(Volume!Q89*'rt2'!R$759,2)</f>
        <v>4594.3999999999996</v>
      </c>
      <c r="S86" s="2"/>
      <c r="T86" s="2">
        <f>ROUND(Volume!S89*'rt2'!T$759,2)</f>
        <v>3441.42</v>
      </c>
      <c r="U86" s="2"/>
      <c r="V86" s="2">
        <f>ROUND(Volume!U89*'rt2'!V$759,2)</f>
        <v>2878.16</v>
      </c>
      <c r="W86" s="2"/>
      <c r="X86" s="2">
        <f>ROUND(Volume!W89*'rt2'!X$759,2)</f>
        <v>2406.15</v>
      </c>
      <c r="Y86" s="2"/>
      <c r="Z86" s="2">
        <f>ROUND(Volume!Y89*'rt2'!Z$759,2)</f>
        <v>2126.87</v>
      </c>
      <c r="AA86" s="2"/>
      <c r="AB86" s="2">
        <f>ROUND(Volume!AA89*'rt2'!AB$759,2)</f>
        <v>2087.6</v>
      </c>
      <c r="AC86" s="2"/>
      <c r="AD86" s="2">
        <f>ROUND(Volume!AC89*'rt2'!AD$759,2)</f>
        <v>1577.72</v>
      </c>
      <c r="AE86" s="2"/>
      <c r="AF86" s="2">
        <f>ROUND(Volume!AE89*'rt2'!AF$759,2)</f>
        <v>1628.48</v>
      </c>
      <c r="AG86" s="2"/>
      <c r="AH86" s="2">
        <f>ROUND(Volume!AG89*'rt2'!AH$759,2)</f>
        <v>1554.66</v>
      </c>
      <c r="AI86" s="2"/>
      <c r="AJ86" s="2">
        <f>ROUND(Volume!AI89*'rt2'!AJ$759,2)</f>
        <v>2220.58</v>
      </c>
      <c r="AK86" s="2"/>
      <c r="AL86" s="2">
        <f>ROUND(Volume!AK89*'rt2'!AL$759,2)</f>
        <v>3112.66</v>
      </c>
      <c r="AM86" s="2"/>
      <c r="AN86" s="2">
        <f>ROUND(Volume!AM89*'rt2'!AN$759,2)</f>
        <v>3218.79</v>
      </c>
      <c r="AO86" s="2"/>
      <c r="AP86" s="2">
        <f>ROUND(Volume!AO89*'rt2'!AP$759,2)</f>
        <v>2746.98</v>
      </c>
      <c r="AQ86" s="2"/>
      <c r="AR86" s="2">
        <f>ROUND(Volume!AQ89*'rt2'!AR$759,2)</f>
        <v>2744.13</v>
      </c>
      <c r="AS86" s="2"/>
      <c r="AT86" s="2">
        <f>ROUND(Volume!AS89*'rt2'!AT$759,2)</f>
        <v>1612.45</v>
      </c>
      <c r="AU86" s="2"/>
      <c r="AV86" s="2">
        <f>ROUND(Volume!AU89*'rt2'!AV$759,2)</f>
        <v>1554.58</v>
      </c>
      <c r="AW86" s="2"/>
      <c r="AX86" s="2">
        <f>ROUND(Volume!AW89*'rt2'!AX$759,2)</f>
        <v>1688.4</v>
      </c>
      <c r="AY86" s="2"/>
      <c r="AZ86" s="2">
        <f>ROUND(Volume!AY89*'rt2'!AZ$759,2)</f>
        <v>1524.23</v>
      </c>
      <c r="BA86" s="2"/>
      <c r="BB86" s="3">
        <f t="shared" si="2"/>
        <v>25183.66</v>
      </c>
      <c r="BC86" s="3">
        <f t="shared" si="3"/>
        <v>31693.919999999998</v>
      </c>
    </row>
    <row r="87" spans="1:56">
      <c r="A87" t="s">
        <v>54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3">
        <f t="shared" si="2"/>
        <v>0</v>
      </c>
      <c r="BC87" s="3">
        <f t="shared" si="3"/>
        <v>0</v>
      </c>
    </row>
    <row r="88" spans="1:56">
      <c r="A88" t="s">
        <v>56</v>
      </c>
      <c r="B88">
        <v>266282</v>
      </c>
      <c r="C88" t="s">
        <v>81</v>
      </c>
      <c r="D88" t="s">
        <v>183</v>
      </c>
      <c r="E88" t="s">
        <v>58</v>
      </c>
      <c r="F88" s="2">
        <f>ROUND(Volume!E92*'rt2'!F$756,2)-F89</f>
        <v>6110.5199999999995</v>
      </c>
      <c r="G88" s="2">
        <v>0</v>
      </c>
      <c r="H88" s="2">
        <f>ROUND(Volume!G92*'rt2'!H$756,2)-H89</f>
        <v>3863.25</v>
      </c>
      <c r="I88" s="2">
        <v>0</v>
      </c>
      <c r="J88" s="2">
        <f>ROUND(Volume!I92*'rt2'!J$756,2)-J89</f>
        <v>9202.4100000000017</v>
      </c>
      <c r="K88" s="2">
        <v>0</v>
      </c>
      <c r="L88" s="2">
        <f>ROUND(Volume!K92*'rt2'!L$756,2)-L89</f>
        <v>6320.63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  <c r="AZ88" s="2">
        <v>0</v>
      </c>
      <c r="BA88" s="2">
        <v>0</v>
      </c>
      <c r="BB88" s="3">
        <f t="shared" si="2"/>
        <v>0</v>
      </c>
      <c r="BC88" s="3">
        <f t="shared" si="3"/>
        <v>25496.81</v>
      </c>
    </row>
    <row r="89" spans="1:56">
      <c r="A89" t="s">
        <v>56</v>
      </c>
      <c r="B89">
        <v>266282</v>
      </c>
      <c r="C89" t="s">
        <v>81</v>
      </c>
      <c r="D89" t="s">
        <v>233</v>
      </c>
      <c r="F89" s="2">
        <f>ROUND(Volume!E92*'rt2'!F$757,2)</f>
        <v>6747.63</v>
      </c>
      <c r="G89" s="2"/>
      <c r="H89" s="2">
        <f>ROUND(Volume!G92*'rt2'!H$757,2)</f>
        <v>5626.42</v>
      </c>
      <c r="I89" s="2"/>
      <c r="J89" s="2">
        <f>ROUND(Volume!I92*'rt2'!J$757,2)</f>
        <v>7584.99</v>
      </c>
      <c r="K89" s="2"/>
      <c r="L89" s="2">
        <f>ROUND(Volume!K92*'rt2'!L$757,2)</f>
        <v>5683.94</v>
      </c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3">
        <f t="shared" si="2"/>
        <v>0</v>
      </c>
      <c r="BC89" s="3">
        <f t="shared" si="3"/>
        <v>25642.98</v>
      </c>
    </row>
    <row r="90" spans="1:56">
      <c r="A90" t="s">
        <v>56</v>
      </c>
      <c r="B90">
        <v>266282</v>
      </c>
      <c r="C90" t="s">
        <v>81</v>
      </c>
      <c r="D90" t="s">
        <v>231</v>
      </c>
      <c r="E90" t="s">
        <v>64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0</v>
      </c>
      <c r="AY90" s="2">
        <v>0</v>
      </c>
      <c r="AZ90" s="2">
        <v>0</v>
      </c>
      <c r="BA90" s="2">
        <v>0</v>
      </c>
      <c r="BB90" s="3">
        <f t="shared" si="2"/>
        <v>0</v>
      </c>
      <c r="BC90" s="3">
        <f t="shared" si="3"/>
        <v>0</v>
      </c>
    </row>
    <row r="91" spans="1:56">
      <c r="A91" t="s">
        <v>54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3">
        <f t="shared" si="2"/>
        <v>0</v>
      </c>
      <c r="BC91" s="3">
        <f t="shared" si="3"/>
        <v>0</v>
      </c>
    </row>
    <row r="92" spans="1:56">
      <c r="A92" t="s">
        <v>56</v>
      </c>
      <c r="B92">
        <v>308658</v>
      </c>
      <c r="C92" t="s">
        <v>180</v>
      </c>
      <c r="D92" t="s">
        <v>183</v>
      </c>
      <c r="E92" t="s">
        <v>58</v>
      </c>
      <c r="F92" s="2">
        <f>ROUND(Volume!E96*'rt2'!F$756,2)-F93</f>
        <v>0</v>
      </c>
      <c r="G92" s="2">
        <v>0</v>
      </c>
      <c r="H92" s="2">
        <f>ROUND(Volume!G96*'rt2'!H$756,2)-H93</f>
        <v>0</v>
      </c>
      <c r="I92" s="2">
        <v>0</v>
      </c>
      <c r="J92" s="2">
        <f>ROUND(Volume!I96*'rt2'!J$756,2)-J93</f>
        <v>0</v>
      </c>
      <c r="K92" s="2">
        <v>0</v>
      </c>
      <c r="L92" s="2">
        <f>ROUND(Volume!K96*'rt2'!L$756,2)-L93</f>
        <v>39.060000000000009</v>
      </c>
      <c r="M92" s="2">
        <v>0</v>
      </c>
      <c r="N92" s="2">
        <f>ROUND(Volume!M96*'rt2'!N$756,2)-N93</f>
        <v>369.76000000000005</v>
      </c>
      <c r="O92" s="2">
        <v>0</v>
      </c>
      <c r="P92" s="2">
        <f>ROUND(Volume!O96*'rt2'!P$756,2)-P93</f>
        <v>872.54</v>
      </c>
      <c r="Q92" s="2">
        <v>0</v>
      </c>
      <c r="R92" s="2">
        <f>ROUND(Volume!Q96*'rt2'!R$756,2)-R93</f>
        <v>1272.9099999999999</v>
      </c>
      <c r="S92" s="2">
        <v>0</v>
      </c>
      <c r="T92" s="2">
        <f>ROUND(Volume!S96*'rt2'!T$756,2)-T93</f>
        <v>643.34999999999991</v>
      </c>
      <c r="U92" s="2">
        <v>0</v>
      </c>
      <c r="V92" s="2">
        <f>ROUND(Volume!U96*'rt2'!V$756,2)-V93</f>
        <v>313.24999999999994</v>
      </c>
      <c r="W92" s="2">
        <v>0</v>
      </c>
      <c r="X92" s="2">
        <f>ROUND(Volume!W96*'rt2'!X$756,2)-X93</f>
        <v>93.86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  <c r="AZ92" s="2">
        <v>0</v>
      </c>
      <c r="BA92" s="2">
        <v>0</v>
      </c>
      <c r="BB92" s="3">
        <f t="shared" si="2"/>
        <v>0</v>
      </c>
      <c r="BC92" s="3">
        <f t="shared" si="3"/>
        <v>3604.73</v>
      </c>
      <c r="BD92" s="3">
        <f t="shared" ref="BD92" si="4">SUM(F92:AC92)</f>
        <v>3604.73</v>
      </c>
    </row>
    <row r="93" spans="1:56">
      <c r="A93" t="s">
        <v>56</v>
      </c>
      <c r="B93">
        <v>308658</v>
      </c>
      <c r="C93" t="s">
        <v>180</v>
      </c>
      <c r="D93" t="s">
        <v>233</v>
      </c>
      <c r="F93" s="2">
        <f>ROUND(Volume!E96*'rt2'!F$757,2)</f>
        <v>0</v>
      </c>
      <c r="G93" s="2"/>
      <c r="H93" s="2">
        <f>ROUND(Volume!G96*'rt2'!H$757,2)</f>
        <v>0</v>
      </c>
      <c r="I93" s="2"/>
      <c r="J93" s="2">
        <f>ROUND(Volume!I96*'rt2'!J$757,2)</f>
        <v>0</v>
      </c>
      <c r="K93" s="2"/>
      <c r="L93" s="2">
        <f>ROUND(Volume!K96*'rt2'!L$757,2)</f>
        <v>35.119999999999997</v>
      </c>
      <c r="M93" s="2"/>
      <c r="N93" s="2">
        <f>ROUND(Volume!M96*'rt2'!N$757,2)</f>
        <v>258.06</v>
      </c>
      <c r="O93" s="2"/>
      <c r="P93" s="2">
        <f>ROUND(Volume!O96*'rt2'!P$757,2)</f>
        <v>1081.55</v>
      </c>
      <c r="Q93" s="2"/>
      <c r="R93" s="2">
        <f>ROUND(Volume!Q96*'rt2'!R$757,2)</f>
        <v>1577.81</v>
      </c>
      <c r="S93" s="2"/>
      <c r="T93" s="2">
        <f>ROUND(Volume!S96*'rt2'!T$757,2)</f>
        <v>807.52</v>
      </c>
      <c r="U93" s="2"/>
      <c r="V93" s="2">
        <f>ROUND(Volume!U96*'rt2'!V$757,2)</f>
        <v>401.81</v>
      </c>
      <c r="W93" s="2"/>
      <c r="X93" s="2">
        <f>ROUND(Volume!W96*'rt2'!X$757,2)</f>
        <v>100.39</v>
      </c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3">
        <f t="shared" si="2"/>
        <v>0</v>
      </c>
      <c r="BC93" s="3">
        <f t="shared" si="3"/>
        <v>4262.26</v>
      </c>
      <c r="BD93" s="3"/>
    </row>
    <row r="94" spans="1:56">
      <c r="A94" t="s">
        <v>56</v>
      </c>
      <c r="B94">
        <v>308658</v>
      </c>
      <c r="C94" t="s">
        <v>180</v>
      </c>
      <c r="D94" t="s">
        <v>184</v>
      </c>
      <c r="E94" t="s">
        <v>224</v>
      </c>
      <c r="F94" s="2">
        <f>IF(378&gt;(F92+F93),378-(F92+F93),0)</f>
        <v>378</v>
      </c>
      <c r="G94" s="2">
        <v>0</v>
      </c>
      <c r="H94" s="2">
        <f>IF(378&gt;(H92+H93),378-(H92+H93),0)</f>
        <v>378</v>
      </c>
      <c r="I94" s="2">
        <v>0</v>
      </c>
      <c r="J94" s="2">
        <f>IF(378&gt;(J92+J93),378-(J92+J93),0)</f>
        <v>378</v>
      </c>
      <c r="K94" s="2">
        <v>0</v>
      </c>
      <c r="L94" s="2">
        <f>IF(378&gt;(L92+L93),378-(L92+L93),0)</f>
        <v>303.82</v>
      </c>
      <c r="M94" s="2">
        <v>0</v>
      </c>
      <c r="N94" s="2">
        <f>IF(378&gt;(N92+N93),378-(N92+N93),0)</f>
        <v>0</v>
      </c>
      <c r="O94" s="2">
        <v>0</v>
      </c>
      <c r="P94" s="2">
        <f>IF(378&gt;(P92+P93),378-(P92+P93),0)</f>
        <v>0</v>
      </c>
      <c r="Q94" s="2">
        <v>0</v>
      </c>
      <c r="R94" s="2">
        <f>IF(378&gt;(R92+R93),378-(R92+R93),0)</f>
        <v>0</v>
      </c>
      <c r="S94" s="2">
        <v>0</v>
      </c>
      <c r="T94" s="2">
        <f>IF(378&gt;(T92+T93),378-(T92+T93),0)</f>
        <v>0</v>
      </c>
      <c r="U94" s="2">
        <v>0</v>
      </c>
      <c r="V94" s="2">
        <f>IF(378&gt;(V92+V93),378-(V92+V93),0)</f>
        <v>0</v>
      </c>
      <c r="W94" s="2">
        <v>0</v>
      </c>
      <c r="X94" s="2">
        <f>IF(378&gt;(X92+X93),378-(X92+X93),0)</f>
        <v>183.75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  <c r="AZ94" s="2">
        <v>0</v>
      </c>
      <c r="BA94" s="2">
        <v>0</v>
      </c>
      <c r="BB94" s="3">
        <f t="shared" si="2"/>
        <v>0</v>
      </c>
      <c r="BC94" s="3">
        <f t="shared" si="3"/>
        <v>1621.57</v>
      </c>
      <c r="BD94" s="3"/>
    </row>
    <row r="95" spans="1:56"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3">
        <f t="shared" si="2"/>
        <v>0</v>
      </c>
      <c r="BC95" s="3">
        <f t="shared" si="3"/>
        <v>0</v>
      </c>
      <c r="BD95" s="3"/>
    </row>
    <row r="96" spans="1:56">
      <c r="A96" t="s">
        <v>56</v>
      </c>
      <c r="B96">
        <v>385424</v>
      </c>
      <c r="C96" t="s">
        <v>82</v>
      </c>
      <c r="D96" t="s">
        <v>183</v>
      </c>
      <c r="E96" t="s">
        <v>58</v>
      </c>
      <c r="F96" s="2">
        <f>ROUND(Volume!E100*'rt2'!F$756,2)-F97</f>
        <v>2137.23</v>
      </c>
      <c r="G96" s="2">
        <v>0</v>
      </c>
      <c r="H96" s="2">
        <f>ROUND(Volume!G100*'rt2'!H$756,2)-H97</f>
        <v>1441.08</v>
      </c>
      <c r="I96" s="2">
        <v>0</v>
      </c>
      <c r="J96" s="2">
        <f>ROUND(Volume!I100*'rt2'!J$756,2)-J97</f>
        <v>2223.12</v>
      </c>
      <c r="K96" s="2">
        <v>0</v>
      </c>
      <c r="L96" s="2">
        <f>ROUND(Volume!K100*'rt2'!L$756,2)-L97</f>
        <v>4695.9400000000005</v>
      </c>
      <c r="M96" s="2">
        <v>0</v>
      </c>
      <c r="N96" s="2">
        <f>ROUND(Volume!M100*'rt2'!N$756,2)-N97</f>
        <v>12306.609999999999</v>
      </c>
      <c r="O96" s="2">
        <v>0</v>
      </c>
      <c r="P96" s="2">
        <f>ROUND(Volume!O100*'rt2'!P$756,2)-P97</f>
        <v>15313.09</v>
      </c>
      <c r="Q96" s="2">
        <v>0</v>
      </c>
      <c r="R96" s="2">
        <f>ROUND(Volume!Q100*'rt2'!R$756,2)-R97</f>
        <v>21191.929999999997</v>
      </c>
      <c r="S96" s="2">
        <v>0</v>
      </c>
      <c r="T96" s="2">
        <f>ROUND(Volume!S100*'rt2'!T$756,2)-T97</f>
        <v>16599.299999999996</v>
      </c>
      <c r="U96" s="2">
        <v>0</v>
      </c>
      <c r="V96" s="2">
        <f>ROUND(Volume!U100*'rt2'!V$756,2)-V97</f>
        <v>12065.340000000002</v>
      </c>
      <c r="W96" s="2">
        <v>0</v>
      </c>
      <c r="X96" s="2">
        <f>ROUND(Volume!W100*'rt2'!X$756,2)-X97</f>
        <v>9786.49</v>
      </c>
      <c r="Y96" s="2">
        <v>0</v>
      </c>
      <c r="Z96" s="2">
        <f>ROUND(Volume!Y100*'rt2'!Z$756,2)-Z97</f>
        <v>4822.1200000000008</v>
      </c>
      <c r="AA96" s="2">
        <v>0</v>
      </c>
      <c r="AB96" s="2">
        <f>ROUND(Volume!AA100*'rt2'!AB$756,2)-AB97</f>
        <v>2344.0099999999998</v>
      </c>
      <c r="AC96" s="2">
        <v>0</v>
      </c>
      <c r="AD96" s="2">
        <f>ROUND(Volume!AC100*'rt2'!AD$756,2)+ROUND(Volume!AC101*'rt2'!AD$758,2)-AD97</f>
        <v>2608.31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3">
        <f t="shared" si="2"/>
        <v>2608.31</v>
      </c>
      <c r="BC96" s="3">
        <f t="shared" si="3"/>
        <v>104926.25999999998</v>
      </c>
    </row>
    <row r="97" spans="1:55">
      <c r="A97" t="s">
        <v>56</v>
      </c>
      <c r="B97">
        <v>385424</v>
      </c>
      <c r="C97" t="s">
        <v>82</v>
      </c>
      <c r="D97" t="s">
        <v>233</v>
      </c>
      <c r="F97" s="2">
        <f>ROUND(Volume!E100*'rt2'!F$757,2)</f>
        <v>2360.0700000000002</v>
      </c>
      <c r="G97" s="2"/>
      <c r="H97" s="2">
        <f>ROUND(Volume!G100*'rt2'!H$757,2)</f>
        <v>2098.7800000000002</v>
      </c>
      <c r="I97" s="2"/>
      <c r="J97" s="2">
        <f>ROUND(Volume!I100*'rt2'!J$757,2)</f>
        <v>1832.38</v>
      </c>
      <c r="K97" s="2"/>
      <c r="L97" s="2">
        <f>ROUND(Volume!K100*'rt2'!L$757,2)</f>
        <v>4222.91</v>
      </c>
      <c r="M97" s="2"/>
      <c r="N97" s="2">
        <f>ROUND(Volume!M100*'rt2'!N$757,2)</f>
        <v>8588.76</v>
      </c>
      <c r="O97" s="2"/>
      <c r="P97" s="2">
        <f>ROUND(Volume!O100*'rt2'!P$757,2)</f>
        <v>18981.13</v>
      </c>
      <c r="Q97" s="2"/>
      <c r="R97" s="2">
        <f>ROUND(Volume!Q100*'rt2'!R$757,2)</f>
        <v>26268.16</v>
      </c>
      <c r="S97" s="2"/>
      <c r="T97" s="2">
        <f>ROUND(Volume!S100*'rt2'!T$757,2)</f>
        <v>20835.29</v>
      </c>
      <c r="U97" s="2"/>
      <c r="V97" s="2">
        <f>ROUND(Volume!U100*'rt2'!V$757,2)</f>
        <v>15476.9</v>
      </c>
      <c r="W97" s="2"/>
      <c r="X97" s="2">
        <f>ROUND(Volume!W100*'rt2'!X$757,2)</f>
        <v>10465.99</v>
      </c>
      <c r="Y97" s="2"/>
      <c r="Z97" s="2">
        <f>ROUND(Volume!Y100*'rt2'!Z$757,2)</f>
        <v>6558.58</v>
      </c>
      <c r="AA97" s="2"/>
      <c r="AB97" s="2">
        <f>ROUND(Volume!AA100*'rt2'!AB$757,2)</f>
        <v>3390.19</v>
      </c>
      <c r="AC97" s="2"/>
      <c r="AD97" s="2">
        <f>ROUND(Volume!AC100*'rt2'!AD$757,2)+ROUND(Volume!AC101*'rt2'!AD$759,2)</f>
        <v>3684.9900000000002</v>
      </c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3">
        <f t="shared" si="2"/>
        <v>3684.9900000000002</v>
      </c>
      <c r="BC97" s="3">
        <f t="shared" si="3"/>
        <v>121079.14000000001</v>
      </c>
    </row>
    <row r="98" spans="1:55">
      <c r="A98" t="s">
        <v>56</v>
      </c>
      <c r="B98">
        <v>385424</v>
      </c>
      <c r="C98" t="s">
        <v>82</v>
      </c>
      <c r="D98" t="s">
        <v>231</v>
      </c>
      <c r="E98" t="s">
        <v>64</v>
      </c>
      <c r="F98" s="2">
        <v>179.21</v>
      </c>
      <c r="G98" s="2">
        <v>0</v>
      </c>
      <c r="H98" s="2">
        <v>166.31</v>
      </c>
      <c r="I98" s="2">
        <v>0</v>
      </c>
      <c r="J98" s="2">
        <v>173.06</v>
      </c>
      <c r="K98" s="2">
        <v>0</v>
      </c>
      <c r="L98" s="2">
        <v>236.68</v>
      </c>
      <c r="M98" s="2">
        <v>0</v>
      </c>
      <c r="N98" s="2">
        <v>393.36</v>
      </c>
      <c r="O98" s="2">
        <v>0</v>
      </c>
      <c r="P98" s="2">
        <v>589.41</v>
      </c>
      <c r="Q98" s="2">
        <v>0</v>
      </c>
      <c r="R98" s="2">
        <v>769.62</v>
      </c>
      <c r="S98" s="2">
        <v>0</v>
      </c>
      <c r="T98" s="2">
        <v>632.4</v>
      </c>
      <c r="U98" s="2">
        <v>0</v>
      </c>
      <c r="V98" s="2">
        <v>496.99</v>
      </c>
      <c r="W98" s="2">
        <v>0</v>
      </c>
      <c r="X98" s="2">
        <v>412.43</v>
      </c>
      <c r="Y98" s="2">
        <v>0</v>
      </c>
      <c r="Z98" s="2">
        <v>284.33</v>
      </c>
      <c r="AA98" s="2">
        <v>0</v>
      </c>
      <c r="AB98" s="2">
        <v>202.8</v>
      </c>
      <c r="AC98" s="2">
        <v>0</v>
      </c>
      <c r="AD98" s="2">
        <v>330.54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3">
        <f t="shared" si="2"/>
        <v>330.54</v>
      </c>
      <c r="BC98" s="3">
        <f t="shared" si="3"/>
        <v>4536.6000000000004</v>
      </c>
    </row>
    <row r="99" spans="1:55">
      <c r="A99" t="s">
        <v>54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3">
        <f t="shared" si="2"/>
        <v>0</v>
      </c>
      <c r="BC99" s="3">
        <f t="shared" si="3"/>
        <v>0</v>
      </c>
    </row>
    <row r="100" spans="1:55">
      <c r="A100" t="s">
        <v>56</v>
      </c>
      <c r="B100">
        <v>577620</v>
      </c>
      <c r="C100" t="s">
        <v>83</v>
      </c>
      <c r="D100" t="s">
        <v>183</v>
      </c>
      <c r="E100" t="s">
        <v>73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15049.47</v>
      </c>
      <c r="AG100" s="2">
        <v>0</v>
      </c>
      <c r="AH100" s="2">
        <v>2382.63</v>
      </c>
      <c r="AI100" s="2">
        <v>0</v>
      </c>
      <c r="AJ100" s="2">
        <v>2491.02</v>
      </c>
      <c r="AK100" s="2">
        <v>0</v>
      </c>
      <c r="AL100" s="2">
        <v>1245.51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1336.58</v>
      </c>
      <c r="AS100" s="2">
        <v>0</v>
      </c>
      <c r="AT100" s="2">
        <v>0</v>
      </c>
      <c r="AU100" s="2">
        <v>0</v>
      </c>
      <c r="AV100" s="2">
        <v>613.86</v>
      </c>
      <c r="AW100" s="2">
        <v>-20254.689999999999</v>
      </c>
      <c r="AX100" s="2">
        <v>1827.34</v>
      </c>
      <c r="AY100" s="2">
        <v>0</v>
      </c>
      <c r="AZ100" s="2">
        <v>1746.19</v>
      </c>
      <c r="BA100" s="2">
        <v>0</v>
      </c>
      <c r="BB100" s="3">
        <f t="shared" si="2"/>
        <v>6437.9100000000017</v>
      </c>
      <c r="BC100" s="3">
        <f t="shared" si="3"/>
        <v>0</v>
      </c>
    </row>
    <row r="101" spans="1:55">
      <c r="A101" t="s">
        <v>54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3">
        <f t="shared" si="2"/>
        <v>0</v>
      </c>
      <c r="BC101" s="3">
        <f t="shared" si="3"/>
        <v>0</v>
      </c>
    </row>
    <row r="102" spans="1:55">
      <c r="A102" t="s">
        <v>84</v>
      </c>
      <c r="B102">
        <v>7974</v>
      </c>
      <c r="C102" t="s">
        <v>85</v>
      </c>
      <c r="D102" t="s">
        <v>235</v>
      </c>
      <c r="E102" t="s">
        <v>86</v>
      </c>
      <c r="F102" s="5">
        <v>1433.4</v>
      </c>
      <c r="G102" s="2">
        <v>0</v>
      </c>
      <c r="H102" s="2">
        <v>1245.3800000000001</v>
      </c>
      <c r="I102" s="2">
        <v>0</v>
      </c>
      <c r="J102" s="2">
        <v>1576.87</v>
      </c>
      <c r="K102" s="2">
        <v>0</v>
      </c>
      <c r="L102" s="2">
        <v>1948.63</v>
      </c>
      <c r="M102" s="2">
        <v>0</v>
      </c>
      <c r="N102" s="2">
        <v>2312</v>
      </c>
      <c r="O102" s="2">
        <v>0</v>
      </c>
      <c r="P102" s="2">
        <v>2711.09</v>
      </c>
      <c r="Q102" s="2">
        <v>0</v>
      </c>
      <c r="R102" s="2">
        <v>3248.47</v>
      </c>
      <c r="S102" s="2">
        <v>0</v>
      </c>
      <c r="T102" s="2">
        <v>2769.62</v>
      </c>
      <c r="U102" s="2">
        <v>0</v>
      </c>
      <c r="V102" s="2">
        <v>2544.2199999999998</v>
      </c>
      <c r="W102" s="2">
        <v>0</v>
      </c>
      <c r="X102" s="2">
        <v>2232.08</v>
      </c>
      <c r="Y102" s="2">
        <v>0</v>
      </c>
      <c r="Z102" s="2">
        <v>1671.39</v>
      </c>
      <c r="AA102" s="2">
        <v>0</v>
      </c>
      <c r="AB102" s="2">
        <v>1416.49</v>
      </c>
      <c r="AC102" s="2">
        <v>0</v>
      </c>
      <c r="AD102" s="2">
        <v>1447.65</v>
      </c>
      <c r="AE102" s="2">
        <v>0</v>
      </c>
      <c r="AF102" s="2">
        <v>1206.73</v>
      </c>
      <c r="AG102" s="2">
        <v>0</v>
      </c>
      <c r="AH102" s="2">
        <v>1794.66</v>
      </c>
      <c r="AI102" s="2">
        <v>0</v>
      </c>
      <c r="AJ102" s="2">
        <v>1817.01</v>
      </c>
      <c r="AK102" s="2">
        <v>0</v>
      </c>
      <c r="AL102" s="2">
        <v>2324.58</v>
      </c>
      <c r="AM102" s="2">
        <v>0</v>
      </c>
      <c r="AN102" s="2">
        <v>2370.09</v>
      </c>
      <c r="AO102" s="2">
        <v>0</v>
      </c>
      <c r="AP102" s="2">
        <v>2675.78</v>
      </c>
      <c r="AQ102" s="2">
        <v>0</v>
      </c>
      <c r="AR102" s="2">
        <v>2474.35</v>
      </c>
      <c r="AS102" s="2">
        <v>0</v>
      </c>
      <c r="AT102" s="2">
        <v>2304.1</v>
      </c>
      <c r="AU102" s="2">
        <v>0</v>
      </c>
      <c r="AV102" s="2">
        <v>1801.5</v>
      </c>
      <c r="AW102" s="2">
        <v>0</v>
      </c>
      <c r="AX102" s="2">
        <v>1472.27</v>
      </c>
      <c r="AY102" s="2">
        <v>0</v>
      </c>
      <c r="AZ102" s="2">
        <v>1416.79</v>
      </c>
      <c r="BA102" s="2">
        <v>0</v>
      </c>
      <c r="BB102" s="3">
        <f t="shared" si="2"/>
        <v>23105.510000000002</v>
      </c>
      <c r="BC102" s="3">
        <f t="shared" si="3"/>
        <v>25109.640000000003</v>
      </c>
    </row>
    <row r="103" spans="1:55">
      <c r="A103" t="s">
        <v>84</v>
      </c>
      <c r="B103">
        <v>7974</v>
      </c>
      <c r="C103" t="s">
        <v>85</v>
      </c>
      <c r="D103" t="s">
        <v>234</v>
      </c>
      <c r="E103" t="s">
        <v>87</v>
      </c>
      <c r="F103" s="5">
        <v>1563.47</v>
      </c>
      <c r="G103" s="2">
        <v>0</v>
      </c>
      <c r="H103" s="2">
        <v>1563.47</v>
      </c>
      <c r="I103" s="2">
        <v>0</v>
      </c>
      <c r="J103" s="2">
        <v>1563.47</v>
      </c>
      <c r="K103" s="2">
        <v>0</v>
      </c>
      <c r="L103" s="2">
        <v>1563.47</v>
      </c>
      <c r="M103" s="2">
        <v>0</v>
      </c>
      <c r="N103" s="2">
        <v>1563.47</v>
      </c>
      <c r="O103" s="2">
        <v>0</v>
      </c>
      <c r="P103" s="2">
        <v>1563.47</v>
      </c>
      <c r="Q103" s="2">
        <v>0</v>
      </c>
      <c r="R103" s="2">
        <v>1563.47</v>
      </c>
      <c r="S103" s="2">
        <v>0</v>
      </c>
      <c r="T103" s="2">
        <v>1533.32</v>
      </c>
      <c r="U103" s="2">
        <v>0</v>
      </c>
      <c r="V103" s="2">
        <v>1391.71</v>
      </c>
      <c r="W103" s="2">
        <v>0</v>
      </c>
      <c r="X103" s="2">
        <v>1391.71</v>
      </c>
      <c r="Y103" s="2">
        <v>0</v>
      </c>
      <c r="Z103" s="2">
        <v>1391.71</v>
      </c>
      <c r="AA103" s="2">
        <v>0</v>
      </c>
      <c r="AB103" s="2">
        <v>1391.71</v>
      </c>
      <c r="AC103" s="2">
        <v>0</v>
      </c>
      <c r="AD103" s="2">
        <v>1434.08</v>
      </c>
      <c r="AE103" s="2">
        <v>0</v>
      </c>
      <c r="AF103" s="2">
        <v>1434.08</v>
      </c>
      <c r="AG103" s="2">
        <v>0</v>
      </c>
      <c r="AH103" s="2">
        <v>1434.08</v>
      </c>
      <c r="AI103" s="2">
        <v>0</v>
      </c>
      <c r="AJ103" s="2">
        <v>1434.08</v>
      </c>
      <c r="AK103" s="2">
        <v>0</v>
      </c>
      <c r="AL103" s="2">
        <v>1434.08</v>
      </c>
      <c r="AM103" s="2">
        <v>0</v>
      </c>
      <c r="AN103" s="2">
        <v>1434.08</v>
      </c>
      <c r="AO103" s="2">
        <v>0</v>
      </c>
      <c r="AP103" s="2">
        <v>1434.08</v>
      </c>
      <c r="AQ103" s="2">
        <v>0</v>
      </c>
      <c r="AR103" s="2">
        <v>1354.16</v>
      </c>
      <c r="AS103" s="2">
        <v>0</v>
      </c>
      <c r="AT103" s="2">
        <v>1058.48</v>
      </c>
      <c r="AU103" s="2">
        <v>0</v>
      </c>
      <c r="AV103" s="2">
        <v>1048.6199999999999</v>
      </c>
      <c r="AW103" s="2">
        <v>0</v>
      </c>
      <c r="AX103" s="2">
        <v>1048.6199999999999</v>
      </c>
      <c r="AY103" s="2">
        <v>0</v>
      </c>
      <c r="AZ103" s="2">
        <v>1048.6199999999999</v>
      </c>
      <c r="BA103" s="2">
        <v>0</v>
      </c>
      <c r="BB103" s="3">
        <f t="shared" si="2"/>
        <v>15597.059999999998</v>
      </c>
      <c r="BC103" s="3">
        <f t="shared" si="3"/>
        <v>18044.449999999997</v>
      </c>
    </row>
    <row r="104" spans="1:55">
      <c r="A104" t="s">
        <v>84</v>
      </c>
      <c r="B104">
        <v>7974</v>
      </c>
      <c r="C104" t="s">
        <v>85</v>
      </c>
      <c r="D104" t="s">
        <v>233</v>
      </c>
      <c r="E104" t="s">
        <v>88</v>
      </c>
      <c r="F104" s="5">
        <v>4599.84</v>
      </c>
      <c r="G104" s="2">
        <v>0</v>
      </c>
      <c r="H104" s="2">
        <v>4478.8900000000003</v>
      </c>
      <c r="I104" s="2">
        <v>0</v>
      </c>
      <c r="J104" s="2">
        <v>5753.53</v>
      </c>
      <c r="K104" s="2">
        <v>0</v>
      </c>
      <c r="L104" s="2">
        <v>5418.26</v>
      </c>
      <c r="M104" s="2">
        <v>0</v>
      </c>
      <c r="N104" s="2">
        <v>7044.32</v>
      </c>
      <c r="O104" s="2">
        <v>0</v>
      </c>
      <c r="P104" s="2">
        <v>8120.61</v>
      </c>
      <c r="Q104" s="2">
        <v>0</v>
      </c>
      <c r="R104" s="2">
        <v>13926.57</v>
      </c>
      <c r="S104" s="2">
        <v>0</v>
      </c>
      <c r="T104" s="2">
        <v>10890.46</v>
      </c>
      <c r="U104" s="2">
        <v>0</v>
      </c>
      <c r="V104" s="2">
        <v>9515.2800000000007</v>
      </c>
      <c r="W104" s="2">
        <v>0</v>
      </c>
      <c r="X104" s="2">
        <v>6508.58</v>
      </c>
      <c r="Y104" s="2">
        <v>0</v>
      </c>
      <c r="Z104" s="2">
        <v>5370.62</v>
      </c>
      <c r="AA104" s="2">
        <v>0</v>
      </c>
      <c r="AB104" s="2">
        <v>4669.51</v>
      </c>
      <c r="AC104" s="2">
        <v>0</v>
      </c>
      <c r="AD104" s="2">
        <v>4574.8500000000004</v>
      </c>
      <c r="AE104" s="2">
        <v>0</v>
      </c>
      <c r="AF104" s="2">
        <v>3845.73</v>
      </c>
      <c r="AG104" s="2">
        <v>0</v>
      </c>
      <c r="AH104" s="2">
        <v>5731</v>
      </c>
      <c r="AI104" s="2">
        <v>0</v>
      </c>
      <c r="AJ104" s="2">
        <v>5121.09</v>
      </c>
      <c r="AK104" s="2">
        <v>0</v>
      </c>
      <c r="AL104" s="2">
        <v>6483.2</v>
      </c>
      <c r="AM104" s="2">
        <v>0</v>
      </c>
      <c r="AN104" s="2">
        <v>6305.65</v>
      </c>
      <c r="AO104" s="2">
        <v>0</v>
      </c>
      <c r="AP104" s="2">
        <v>7490.07</v>
      </c>
      <c r="AQ104" s="2">
        <v>0</v>
      </c>
      <c r="AR104" s="2">
        <v>5997.76</v>
      </c>
      <c r="AS104" s="2">
        <v>0</v>
      </c>
      <c r="AT104" s="2">
        <v>4593.4399999999996</v>
      </c>
      <c r="AU104" s="2">
        <v>0</v>
      </c>
      <c r="AV104" s="2">
        <v>3257.88</v>
      </c>
      <c r="AW104" s="2">
        <v>0</v>
      </c>
      <c r="AX104" s="2">
        <v>2322.9899999999998</v>
      </c>
      <c r="AY104" s="2">
        <v>0</v>
      </c>
      <c r="AZ104" s="2">
        <v>2117.8200000000002</v>
      </c>
      <c r="BA104" s="2">
        <v>0</v>
      </c>
      <c r="BB104" s="3">
        <f t="shared" si="2"/>
        <v>57841.479999999996</v>
      </c>
      <c r="BC104" s="3">
        <f t="shared" si="3"/>
        <v>86296.469999999987</v>
      </c>
    </row>
    <row r="105" spans="1:55">
      <c r="A105" t="s">
        <v>84</v>
      </c>
      <c r="B105">
        <v>7974</v>
      </c>
      <c r="C105" t="s">
        <v>85</v>
      </c>
      <c r="D105" t="s">
        <v>232</v>
      </c>
      <c r="E105" t="s">
        <v>89</v>
      </c>
      <c r="F105" s="5">
        <v>531</v>
      </c>
      <c r="G105" s="2">
        <v>0</v>
      </c>
      <c r="H105" s="2">
        <v>531</v>
      </c>
      <c r="I105" s="2">
        <v>0</v>
      </c>
      <c r="J105" s="2">
        <v>531</v>
      </c>
      <c r="K105" s="2">
        <v>0</v>
      </c>
      <c r="L105" s="2">
        <v>531</v>
      </c>
      <c r="M105" s="2">
        <v>0</v>
      </c>
      <c r="N105" s="2">
        <v>531</v>
      </c>
      <c r="O105" s="2">
        <v>0</v>
      </c>
      <c r="P105" s="2">
        <v>531</v>
      </c>
      <c r="Q105" s="2">
        <v>0</v>
      </c>
      <c r="R105" s="2">
        <v>531</v>
      </c>
      <c r="S105" s="2">
        <v>0</v>
      </c>
      <c r="T105" s="2">
        <v>531</v>
      </c>
      <c r="U105" s="2">
        <v>0</v>
      </c>
      <c r="V105" s="2">
        <v>531</v>
      </c>
      <c r="W105" s="2">
        <v>0</v>
      </c>
      <c r="X105" s="2">
        <v>531</v>
      </c>
      <c r="Y105" s="2">
        <v>0</v>
      </c>
      <c r="Z105" s="2">
        <v>531</v>
      </c>
      <c r="AA105" s="2">
        <v>0</v>
      </c>
      <c r="AB105" s="2">
        <v>531</v>
      </c>
      <c r="AC105" s="2">
        <v>0</v>
      </c>
      <c r="AD105" s="2">
        <v>547</v>
      </c>
      <c r="AE105" s="2">
        <v>0</v>
      </c>
      <c r="AF105" s="2">
        <v>547</v>
      </c>
      <c r="AG105" s="2">
        <v>0</v>
      </c>
      <c r="AH105" s="2">
        <v>547</v>
      </c>
      <c r="AI105" s="2">
        <v>0</v>
      </c>
      <c r="AJ105" s="2">
        <v>547</v>
      </c>
      <c r="AK105" s="2">
        <v>0</v>
      </c>
      <c r="AL105" s="2">
        <v>547</v>
      </c>
      <c r="AM105" s="2">
        <v>0</v>
      </c>
      <c r="AN105" s="2">
        <v>547</v>
      </c>
      <c r="AO105" s="2">
        <v>0</v>
      </c>
      <c r="AP105" s="2">
        <v>547</v>
      </c>
      <c r="AQ105" s="2">
        <v>0</v>
      </c>
      <c r="AR105" s="2">
        <v>547</v>
      </c>
      <c r="AS105" s="2">
        <v>0</v>
      </c>
      <c r="AT105" s="2">
        <v>547</v>
      </c>
      <c r="AU105" s="2">
        <v>0</v>
      </c>
      <c r="AV105" s="2">
        <v>547</v>
      </c>
      <c r="AW105" s="2">
        <v>0</v>
      </c>
      <c r="AX105" s="2">
        <v>547</v>
      </c>
      <c r="AY105" s="2">
        <v>0</v>
      </c>
      <c r="AZ105" s="2">
        <v>547</v>
      </c>
      <c r="BA105" s="2">
        <v>0</v>
      </c>
      <c r="BB105" s="3">
        <f t="shared" si="2"/>
        <v>6564</v>
      </c>
      <c r="BC105" s="3">
        <f t="shared" si="3"/>
        <v>6372</v>
      </c>
    </row>
    <row r="106" spans="1:55">
      <c r="A106" t="s">
        <v>54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3">
        <f t="shared" si="2"/>
        <v>0</v>
      </c>
      <c r="BC106" s="3">
        <f t="shared" si="3"/>
        <v>0</v>
      </c>
    </row>
    <row r="107" spans="1:55">
      <c r="A107" t="s">
        <v>84</v>
      </c>
      <c r="B107">
        <v>166300</v>
      </c>
      <c r="C107" t="s">
        <v>90</v>
      </c>
      <c r="D107" t="s">
        <v>235</v>
      </c>
      <c r="E107" t="s">
        <v>86</v>
      </c>
      <c r="F107" s="2">
        <v>3110.24</v>
      </c>
      <c r="G107" s="2">
        <v>0</v>
      </c>
      <c r="H107" s="2">
        <v>3105.43</v>
      </c>
      <c r="I107" s="2">
        <v>0</v>
      </c>
      <c r="J107" s="2">
        <v>3530.41</v>
      </c>
      <c r="K107" s="2">
        <v>0</v>
      </c>
      <c r="L107" s="2">
        <v>3448.2</v>
      </c>
      <c r="M107" s="2">
        <v>0</v>
      </c>
      <c r="N107" s="2">
        <v>4198.93</v>
      </c>
      <c r="O107" s="2">
        <v>0</v>
      </c>
      <c r="P107" s="2">
        <v>6618.14</v>
      </c>
      <c r="Q107" s="2">
        <v>0</v>
      </c>
      <c r="R107" s="2">
        <v>5486.23</v>
      </c>
      <c r="S107" s="2">
        <v>0</v>
      </c>
      <c r="T107" s="2">
        <v>4846.6499999999996</v>
      </c>
      <c r="U107" s="2">
        <v>0</v>
      </c>
      <c r="V107" s="2">
        <v>5263.94</v>
      </c>
      <c r="W107" s="2">
        <v>0</v>
      </c>
      <c r="X107" s="2">
        <v>4119.8999999999996</v>
      </c>
      <c r="Y107" s="2">
        <v>0</v>
      </c>
      <c r="Z107" s="2">
        <v>3639.56</v>
      </c>
      <c r="AA107" s="2">
        <v>0</v>
      </c>
      <c r="AB107" s="2">
        <v>4410.05</v>
      </c>
      <c r="AC107" s="2">
        <v>0</v>
      </c>
      <c r="AD107" s="2">
        <v>3378.64</v>
      </c>
      <c r="AE107" s="2">
        <v>0</v>
      </c>
      <c r="AF107" s="2">
        <v>3682.09</v>
      </c>
      <c r="AG107" s="2">
        <v>0</v>
      </c>
      <c r="AH107" s="2">
        <v>4387.72</v>
      </c>
      <c r="AI107" s="2">
        <v>0</v>
      </c>
      <c r="AJ107" s="2">
        <v>4239.1099999999997</v>
      </c>
      <c r="AK107" s="2">
        <v>0</v>
      </c>
      <c r="AL107" s="2">
        <v>4827.7</v>
      </c>
      <c r="AM107" s="2">
        <v>0</v>
      </c>
      <c r="AN107" s="2">
        <v>4634.8900000000003</v>
      </c>
      <c r="AO107" s="2">
        <v>0</v>
      </c>
      <c r="AP107" s="2">
        <v>4475.7299999999996</v>
      </c>
      <c r="AQ107" s="2">
        <v>0</v>
      </c>
      <c r="AR107" s="2">
        <v>4608.9399999999996</v>
      </c>
      <c r="AS107" s="2">
        <v>0</v>
      </c>
      <c r="AT107" s="2">
        <v>4336.13</v>
      </c>
      <c r="AU107" s="2">
        <v>0</v>
      </c>
      <c r="AV107" s="2">
        <v>3857.73</v>
      </c>
      <c r="AW107" s="2">
        <v>0</v>
      </c>
      <c r="AX107" s="2">
        <v>4297.09</v>
      </c>
      <c r="AY107" s="2">
        <v>0</v>
      </c>
      <c r="AZ107" s="2">
        <v>3847.8</v>
      </c>
      <c r="BA107" s="2">
        <v>0</v>
      </c>
      <c r="BB107" s="3">
        <f t="shared" si="2"/>
        <v>50573.570000000007</v>
      </c>
      <c r="BC107" s="3">
        <f t="shared" si="3"/>
        <v>51777.68</v>
      </c>
    </row>
    <row r="108" spans="1:55">
      <c r="A108" t="s">
        <v>84</v>
      </c>
      <c r="B108">
        <v>166300</v>
      </c>
      <c r="C108" t="s">
        <v>90</v>
      </c>
      <c r="D108" t="s">
        <v>234</v>
      </c>
      <c r="E108" t="s">
        <v>87</v>
      </c>
      <c r="F108" s="2">
        <v>2582.73</v>
      </c>
      <c r="G108" s="2">
        <v>0</v>
      </c>
      <c r="H108" s="2">
        <v>2582.73</v>
      </c>
      <c r="I108" s="2">
        <v>0</v>
      </c>
      <c r="J108" s="2">
        <v>2582.73</v>
      </c>
      <c r="K108" s="2">
        <v>0</v>
      </c>
      <c r="L108" s="2">
        <v>2582.73</v>
      </c>
      <c r="M108" s="2">
        <v>0</v>
      </c>
      <c r="N108" s="2">
        <v>2582.73</v>
      </c>
      <c r="O108" s="2">
        <v>0</v>
      </c>
      <c r="P108" s="2">
        <v>3467.42</v>
      </c>
      <c r="Q108" s="2">
        <v>0</v>
      </c>
      <c r="R108" s="2">
        <v>3467.42</v>
      </c>
      <c r="S108" s="2">
        <v>0</v>
      </c>
      <c r="T108" s="2">
        <v>3467.42</v>
      </c>
      <c r="U108" s="2">
        <v>0</v>
      </c>
      <c r="V108" s="2">
        <v>3467.42</v>
      </c>
      <c r="W108" s="2">
        <v>0</v>
      </c>
      <c r="X108" s="2">
        <v>3467.42</v>
      </c>
      <c r="Y108" s="2">
        <v>0</v>
      </c>
      <c r="Z108" s="2">
        <v>3467.42</v>
      </c>
      <c r="AA108" s="2">
        <v>0</v>
      </c>
      <c r="AB108" s="2">
        <v>3572.98</v>
      </c>
      <c r="AC108" s="2">
        <v>0</v>
      </c>
      <c r="AD108" s="2">
        <v>3572.98</v>
      </c>
      <c r="AE108" s="2">
        <v>0</v>
      </c>
      <c r="AF108" s="2">
        <v>3572.98</v>
      </c>
      <c r="AG108" s="2">
        <v>0</v>
      </c>
      <c r="AH108" s="2">
        <v>3572.98</v>
      </c>
      <c r="AI108" s="2">
        <v>0</v>
      </c>
      <c r="AJ108" s="2">
        <v>3572.98</v>
      </c>
      <c r="AK108" s="2">
        <v>0</v>
      </c>
      <c r="AL108" s="2">
        <v>3572.98</v>
      </c>
      <c r="AM108" s="2">
        <v>0</v>
      </c>
      <c r="AN108" s="2">
        <v>3572.98</v>
      </c>
      <c r="AO108" s="2">
        <v>0</v>
      </c>
      <c r="AP108" s="2">
        <v>3428.48</v>
      </c>
      <c r="AQ108" s="2">
        <v>0</v>
      </c>
      <c r="AR108" s="2">
        <v>2860.38</v>
      </c>
      <c r="AS108" s="2">
        <v>0</v>
      </c>
      <c r="AT108" s="2">
        <v>2860.38</v>
      </c>
      <c r="AU108" s="2">
        <v>0</v>
      </c>
      <c r="AV108" s="2">
        <v>2685.66</v>
      </c>
      <c r="AW108" s="2">
        <v>0</v>
      </c>
      <c r="AX108" s="2">
        <v>2685.66</v>
      </c>
      <c r="AY108" s="2">
        <v>0</v>
      </c>
      <c r="AZ108" s="2">
        <v>2767.41</v>
      </c>
      <c r="BA108" s="2">
        <v>0</v>
      </c>
      <c r="BB108" s="3">
        <f t="shared" si="2"/>
        <v>38725.850000000006</v>
      </c>
      <c r="BC108" s="3">
        <f t="shared" si="3"/>
        <v>37291.149999999994</v>
      </c>
    </row>
    <row r="109" spans="1:55">
      <c r="A109" t="s">
        <v>84</v>
      </c>
      <c r="B109">
        <v>166300</v>
      </c>
      <c r="C109" t="s">
        <v>90</v>
      </c>
      <c r="D109" t="s">
        <v>233</v>
      </c>
      <c r="E109" t="s">
        <v>88</v>
      </c>
      <c r="F109" s="2">
        <v>14397.27</v>
      </c>
      <c r="G109" s="2">
        <v>0</v>
      </c>
      <c r="H109" s="2">
        <v>14571.83</v>
      </c>
      <c r="I109" s="2">
        <v>0</v>
      </c>
      <c r="J109" s="2">
        <v>13452.04</v>
      </c>
      <c r="K109" s="2">
        <v>0</v>
      </c>
      <c r="L109" s="2">
        <v>13620.89</v>
      </c>
      <c r="M109" s="2">
        <v>0</v>
      </c>
      <c r="N109" s="2">
        <v>15596.83</v>
      </c>
      <c r="O109" s="2">
        <v>0</v>
      </c>
      <c r="P109" s="2">
        <v>35718.28</v>
      </c>
      <c r="Q109" s="2">
        <v>0</v>
      </c>
      <c r="R109" s="2">
        <v>28557.26</v>
      </c>
      <c r="S109" s="2">
        <v>0</v>
      </c>
      <c r="T109" s="2">
        <v>24632.639999999999</v>
      </c>
      <c r="U109" s="2">
        <v>0</v>
      </c>
      <c r="V109" s="2">
        <v>23862.66</v>
      </c>
      <c r="W109" s="2">
        <v>0</v>
      </c>
      <c r="X109" s="2">
        <v>19308.25</v>
      </c>
      <c r="Y109" s="2">
        <v>0</v>
      </c>
      <c r="Z109" s="2">
        <v>16663.11</v>
      </c>
      <c r="AA109" s="2">
        <v>0</v>
      </c>
      <c r="AB109" s="2">
        <v>20493.169999999998</v>
      </c>
      <c r="AC109" s="2">
        <v>0</v>
      </c>
      <c r="AD109" s="2">
        <v>14177.71</v>
      </c>
      <c r="AE109" s="2">
        <v>0</v>
      </c>
      <c r="AF109" s="2">
        <v>16119.32</v>
      </c>
      <c r="AG109" s="2">
        <v>0</v>
      </c>
      <c r="AH109" s="2">
        <v>18152.59</v>
      </c>
      <c r="AI109" s="2">
        <v>0</v>
      </c>
      <c r="AJ109" s="2">
        <v>16830.349999999999</v>
      </c>
      <c r="AK109" s="2">
        <v>0</v>
      </c>
      <c r="AL109" s="2">
        <v>18752.009999999998</v>
      </c>
      <c r="AM109" s="2">
        <v>0</v>
      </c>
      <c r="AN109" s="2">
        <v>16952.32</v>
      </c>
      <c r="AO109" s="2">
        <v>0</v>
      </c>
      <c r="AP109" s="2">
        <v>14893.79</v>
      </c>
      <c r="AQ109" s="2">
        <v>0</v>
      </c>
      <c r="AR109" s="2">
        <v>13572.44</v>
      </c>
      <c r="AS109" s="2">
        <v>0</v>
      </c>
      <c r="AT109" s="2">
        <v>11463.32</v>
      </c>
      <c r="AU109" s="2">
        <v>0</v>
      </c>
      <c r="AV109" s="2">
        <v>8511.57</v>
      </c>
      <c r="AW109" s="2">
        <v>0</v>
      </c>
      <c r="AX109" s="2">
        <v>9360.14</v>
      </c>
      <c r="AY109" s="2">
        <v>0</v>
      </c>
      <c r="AZ109" s="2">
        <v>9077.43</v>
      </c>
      <c r="BA109" s="2">
        <v>0</v>
      </c>
      <c r="BB109" s="3">
        <f t="shared" si="2"/>
        <v>167862.99</v>
      </c>
      <c r="BC109" s="3">
        <f t="shared" si="3"/>
        <v>240874.22999999998</v>
      </c>
    </row>
    <row r="110" spans="1:55">
      <c r="A110" t="s">
        <v>84</v>
      </c>
      <c r="B110">
        <v>166300</v>
      </c>
      <c r="C110" t="s">
        <v>90</v>
      </c>
      <c r="D110" t="s">
        <v>232</v>
      </c>
      <c r="E110" t="s">
        <v>89</v>
      </c>
      <c r="F110" s="2">
        <v>531</v>
      </c>
      <c r="G110" s="2">
        <v>0</v>
      </c>
      <c r="H110" s="2">
        <v>531</v>
      </c>
      <c r="I110" s="2">
        <v>0</v>
      </c>
      <c r="J110" s="2">
        <v>531</v>
      </c>
      <c r="K110" s="2">
        <v>0</v>
      </c>
      <c r="L110" s="2">
        <v>531</v>
      </c>
      <c r="M110" s="2">
        <v>0</v>
      </c>
      <c r="N110" s="2">
        <v>531</v>
      </c>
      <c r="O110" s="2">
        <v>0</v>
      </c>
      <c r="P110" s="2">
        <v>531</v>
      </c>
      <c r="Q110" s="2">
        <v>0</v>
      </c>
      <c r="R110" s="2">
        <v>531</v>
      </c>
      <c r="S110" s="2">
        <v>0</v>
      </c>
      <c r="T110" s="2">
        <v>531</v>
      </c>
      <c r="U110" s="2">
        <v>0</v>
      </c>
      <c r="V110" s="2">
        <v>531</v>
      </c>
      <c r="W110" s="2">
        <v>0</v>
      </c>
      <c r="X110" s="2">
        <v>531</v>
      </c>
      <c r="Y110" s="2">
        <v>0</v>
      </c>
      <c r="Z110" s="2">
        <v>531</v>
      </c>
      <c r="AA110" s="2">
        <v>0</v>
      </c>
      <c r="AB110" s="2">
        <v>547</v>
      </c>
      <c r="AC110" s="2">
        <v>0</v>
      </c>
      <c r="AD110" s="2">
        <v>547</v>
      </c>
      <c r="AE110" s="2">
        <v>0</v>
      </c>
      <c r="AF110" s="2">
        <v>547</v>
      </c>
      <c r="AG110" s="2">
        <v>0</v>
      </c>
      <c r="AH110" s="2">
        <v>547</v>
      </c>
      <c r="AI110" s="2">
        <v>0</v>
      </c>
      <c r="AJ110" s="2">
        <v>547</v>
      </c>
      <c r="AK110" s="2">
        <v>0</v>
      </c>
      <c r="AL110" s="2">
        <v>547</v>
      </c>
      <c r="AM110" s="2">
        <v>0</v>
      </c>
      <c r="AN110" s="2">
        <v>547</v>
      </c>
      <c r="AO110" s="2">
        <v>0</v>
      </c>
      <c r="AP110" s="2">
        <v>547</v>
      </c>
      <c r="AQ110" s="2">
        <v>0</v>
      </c>
      <c r="AR110" s="2">
        <v>547</v>
      </c>
      <c r="AS110" s="2">
        <v>0</v>
      </c>
      <c r="AT110" s="2">
        <v>547</v>
      </c>
      <c r="AU110" s="2">
        <v>0</v>
      </c>
      <c r="AV110" s="2">
        <v>547</v>
      </c>
      <c r="AW110" s="2">
        <v>0</v>
      </c>
      <c r="AX110" s="2">
        <v>547</v>
      </c>
      <c r="AY110" s="2">
        <v>0</v>
      </c>
      <c r="AZ110" s="2">
        <v>564</v>
      </c>
      <c r="BA110" s="2">
        <v>0</v>
      </c>
      <c r="BB110" s="3">
        <f t="shared" si="2"/>
        <v>6581</v>
      </c>
      <c r="BC110" s="3">
        <f t="shared" si="3"/>
        <v>6388</v>
      </c>
    </row>
    <row r="111" spans="1:55">
      <c r="A111" t="s">
        <v>54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 t="s">
        <v>54</v>
      </c>
      <c r="AW111" s="2"/>
      <c r="AX111" s="2"/>
      <c r="AY111" s="2"/>
      <c r="AZ111" s="2"/>
      <c r="BA111" s="2"/>
      <c r="BB111" s="3">
        <f t="shared" si="2"/>
        <v>0</v>
      </c>
      <c r="BC111" s="3">
        <f t="shared" si="3"/>
        <v>0</v>
      </c>
    </row>
    <row r="112" spans="1:55">
      <c r="A112" t="s">
        <v>84</v>
      </c>
      <c r="B112">
        <v>166453</v>
      </c>
      <c r="C112" t="s">
        <v>91</v>
      </c>
      <c r="D112" t="s">
        <v>235</v>
      </c>
      <c r="E112" t="s">
        <v>92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3084</v>
      </c>
      <c r="O112" s="2">
        <v>0</v>
      </c>
      <c r="P112" s="2">
        <v>5234.1000000000004</v>
      </c>
      <c r="Q112" s="2">
        <v>0</v>
      </c>
      <c r="R112" s="2">
        <v>4584.1499999999996</v>
      </c>
      <c r="S112" s="2">
        <v>0</v>
      </c>
      <c r="T112" s="2">
        <v>3792.75</v>
      </c>
      <c r="U112" s="2">
        <v>0</v>
      </c>
      <c r="V112" s="2">
        <v>4084.45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0</v>
      </c>
      <c r="AU112" s="2">
        <v>0</v>
      </c>
      <c r="AV112" s="2">
        <v>0</v>
      </c>
      <c r="AW112" s="2">
        <v>0</v>
      </c>
      <c r="AX112" s="2">
        <v>0</v>
      </c>
      <c r="AY112" s="2">
        <v>0</v>
      </c>
      <c r="AZ112" s="2">
        <v>0</v>
      </c>
      <c r="BA112" s="2">
        <v>0</v>
      </c>
      <c r="BB112" s="3">
        <f t="shared" si="2"/>
        <v>0</v>
      </c>
      <c r="BC112" s="3">
        <f t="shared" si="3"/>
        <v>20779.45</v>
      </c>
    </row>
    <row r="113" spans="1:55">
      <c r="A113" t="s">
        <v>84</v>
      </c>
      <c r="B113">
        <v>166453</v>
      </c>
      <c r="C113" t="s">
        <v>91</v>
      </c>
      <c r="D113" t="s">
        <v>233</v>
      </c>
      <c r="E113" t="s">
        <v>93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29112.959999999999</v>
      </c>
      <c r="O113" s="2">
        <v>0</v>
      </c>
      <c r="P113" s="2">
        <v>49409.9</v>
      </c>
      <c r="Q113" s="2">
        <v>0</v>
      </c>
      <c r="R113" s="2">
        <v>43274.38</v>
      </c>
      <c r="S113" s="2">
        <v>0</v>
      </c>
      <c r="T113" s="2">
        <v>35803.56</v>
      </c>
      <c r="U113" s="2">
        <v>0</v>
      </c>
      <c r="V113" s="2">
        <v>38557.21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 s="2">
        <v>0</v>
      </c>
      <c r="BA113" s="2">
        <v>0</v>
      </c>
      <c r="BB113" s="3">
        <f t="shared" si="2"/>
        <v>0</v>
      </c>
      <c r="BC113" s="3">
        <f t="shared" si="3"/>
        <v>196158.00999999998</v>
      </c>
    </row>
    <row r="114" spans="1:55">
      <c r="A114" t="s">
        <v>84</v>
      </c>
      <c r="B114">
        <v>166453</v>
      </c>
      <c r="C114" t="s">
        <v>91</v>
      </c>
      <c r="D114" t="s">
        <v>234</v>
      </c>
      <c r="E114" t="s">
        <v>94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2767</v>
      </c>
      <c r="O114" s="2">
        <v>0</v>
      </c>
      <c r="P114" s="2">
        <v>3438.33</v>
      </c>
      <c r="Q114" s="2">
        <v>0</v>
      </c>
      <c r="R114" s="2">
        <v>3438.33</v>
      </c>
      <c r="S114" s="2">
        <v>0</v>
      </c>
      <c r="T114" s="2">
        <v>3438.33</v>
      </c>
      <c r="U114" s="2">
        <v>0</v>
      </c>
      <c r="V114" s="2">
        <v>3438.33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 s="2">
        <v>0</v>
      </c>
      <c r="BA114" s="2">
        <v>0</v>
      </c>
      <c r="BB114" s="3">
        <f t="shared" si="2"/>
        <v>0</v>
      </c>
      <c r="BC114" s="3">
        <f t="shared" si="3"/>
        <v>16520.32</v>
      </c>
    </row>
    <row r="115" spans="1:55">
      <c r="A115" t="s">
        <v>84</v>
      </c>
      <c r="B115">
        <v>166453</v>
      </c>
      <c r="C115" t="s">
        <v>91</v>
      </c>
      <c r="D115" t="s">
        <v>232</v>
      </c>
      <c r="E115" t="s">
        <v>89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531</v>
      </c>
      <c r="O115" s="2">
        <v>0</v>
      </c>
      <c r="P115" s="2">
        <v>531</v>
      </c>
      <c r="Q115" s="2">
        <v>0</v>
      </c>
      <c r="R115" s="2">
        <v>531</v>
      </c>
      <c r="S115" s="2">
        <v>0</v>
      </c>
      <c r="T115" s="2">
        <v>531</v>
      </c>
      <c r="U115" s="2">
        <v>0</v>
      </c>
      <c r="V115" s="2">
        <v>531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 s="2">
        <v>0</v>
      </c>
      <c r="BA115" s="2">
        <v>0</v>
      </c>
      <c r="BB115" s="3">
        <f t="shared" si="2"/>
        <v>0</v>
      </c>
      <c r="BC115" s="3">
        <f t="shared" si="3"/>
        <v>2655</v>
      </c>
    </row>
    <row r="116" spans="1:55">
      <c r="A116" t="s">
        <v>54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3">
        <f t="shared" si="2"/>
        <v>0</v>
      </c>
      <c r="BC116" s="3">
        <f t="shared" si="3"/>
        <v>0</v>
      </c>
    </row>
    <row r="117" spans="1:55">
      <c r="A117" t="s">
        <v>84</v>
      </c>
      <c r="B117">
        <v>166453</v>
      </c>
      <c r="C117" t="s">
        <v>91</v>
      </c>
      <c r="D117" t="s">
        <v>235</v>
      </c>
      <c r="E117" t="s">
        <v>95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3530.38</v>
      </c>
      <c r="AY117" s="2">
        <v>0</v>
      </c>
      <c r="AZ117" s="2">
        <v>2902.93</v>
      </c>
      <c r="BA117" s="2">
        <v>0</v>
      </c>
      <c r="BB117" s="3">
        <f t="shared" si="2"/>
        <v>6433.3099999999995</v>
      </c>
      <c r="BC117" s="3">
        <f t="shared" si="3"/>
        <v>0</v>
      </c>
    </row>
    <row r="118" spans="1:55">
      <c r="A118" t="s">
        <v>84</v>
      </c>
      <c r="B118">
        <v>166453</v>
      </c>
      <c r="C118" t="s">
        <v>91</v>
      </c>
      <c r="D118" t="s">
        <v>233</v>
      </c>
      <c r="E118" t="s">
        <v>96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0</v>
      </c>
      <c r="AW118" s="2">
        <v>0</v>
      </c>
      <c r="AX118" s="2">
        <v>20163.919999999998</v>
      </c>
      <c r="AY118" s="2">
        <v>0</v>
      </c>
      <c r="AZ118" s="2">
        <v>15966.13</v>
      </c>
      <c r="BA118" s="2">
        <v>0</v>
      </c>
      <c r="BB118" s="3">
        <f t="shared" si="2"/>
        <v>36130.049999999996</v>
      </c>
      <c r="BC118" s="3">
        <f t="shared" si="3"/>
        <v>0</v>
      </c>
    </row>
    <row r="119" spans="1:55">
      <c r="A119" t="s">
        <v>84</v>
      </c>
      <c r="B119">
        <v>166453</v>
      </c>
      <c r="C119" t="s">
        <v>91</v>
      </c>
      <c r="D119" t="s">
        <v>234</v>
      </c>
      <c r="E119" t="s">
        <v>94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0</v>
      </c>
      <c r="AN119" s="2">
        <v>0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  <c r="AT119" s="2">
        <v>0</v>
      </c>
      <c r="AU119" s="2">
        <v>0</v>
      </c>
      <c r="AV119" s="2">
        <v>0</v>
      </c>
      <c r="AW119" s="2">
        <v>0</v>
      </c>
      <c r="AX119" s="2">
        <v>3078.75</v>
      </c>
      <c r="AY119" s="2">
        <v>0</v>
      </c>
      <c r="AZ119" s="2">
        <v>3173.03</v>
      </c>
      <c r="BA119" s="2">
        <v>0</v>
      </c>
      <c r="BB119" s="3">
        <f t="shared" si="2"/>
        <v>6251.7800000000007</v>
      </c>
      <c r="BC119" s="3">
        <f t="shared" si="3"/>
        <v>0</v>
      </c>
    </row>
    <row r="120" spans="1:55">
      <c r="A120" t="s">
        <v>84</v>
      </c>
      <c r="B120">
        <v>166453</v>
      </c>
      <c r="C120" t="s">
        <v>91</v>
      </c>
      <c r="D120" t="s">
        <v>232</v>
      </c>
      <c r="E120" t="s">
        <v>89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547</v>
      </c>
      <c r="AY120" s="2">
        <v>0</v>
      </c>
      <c r="AZ120" s="2">
        <v>564</v>
      </c>
      <c r="BA120" s="2">
        <v>0</v>
      </c>
      <c r="BB120" s="3">
        <f t="shared" si="2"/>
        <v>1111</v>
      </c>
      <c r="BC120" s="3">
        <f t="shared" si="3"/>
        <v>0</v>
      </c>
    </row>
    <row r="121" spans="1:55">
      <c r="A121" t="s">
        <v>54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3">
        <f t="shared" si="2"/>
        <v>0</v>
      </c>
      <c r="BC121" s="3">
        <f t="shared" si="3"/>
        <v>0</v>
      </c>
    </row>
    <row r="122" spans="1:55">
      <c r="A122" t="s">
        <v>84</v>
      </c>
      <c r="B122">
        <v>166453</v>
      </c>
      <c r="C122" t="s">
        <v>91</v>
      </c>
      <c r="D122" t="s">
        <v>235</v>
      </c>
      <c r="E122" t="s">
        <v>97</v>
      </c>
      <c r="F122" s="2">
        <v>1996.4</v>
      </c>
      <c r="G122" s="2">
        <v>0</v>
      </c>
      <c r="H122" s="2">
        <v>2163.0500000000002</v>
      </c>
      <c r="I122" s="2">
        <v>0</v>
      </c>
      <c r="J122" s="2">
        <v>2473.5500000000002</v>
      </c>
      <c r="K122" s="2">
        <v>0</v>
      </c>
      <c r="L122" s="2">
        <v>2621.3000000000002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3005.55</v>
      </c>
      <c r="Y122" s="2">
        <v>0</v>
      </c>
      <c r="Z122" s="2">
        <v>2845</v>
      </c>
      <c r="AA122" s="2">
        <v>0</v>
      </c>
      <c r="AB122" s="2">
        <v>2948.3</v>
      </c>
      <c r="AC122" s="2">
        <v>0</v>
      </c>
      <c r="AD122" s="2">
        <v>2427.62</v>
      </c>
      <c r="AE122" s="2">
        <v>0</v>
      </c>
      <c r="AF122" s="2">
        <v>2835.2</v>
      </c>
      <c r="AG122" s="2">
        <v>0</v>
      </c>
      <c r="AH122" s="2">
        <v>2765.15</v>
      </c>
      <c r="AI122" s="2">
        <v>0</v>
      </c>
      <c r="AJ122" s="2">
        <v>3100.4</v>
      </c>
      <c r="AK122" s="2">
        <v>0</v>
      </c>
      <c r="AL122" s="2">
        <v>4116.68</v>
      </c>
      <c r="AM122" s="2">
        <v>0</v>
      </c>
      <c r="AN122" s="2">
        <v>4317.04</v>
      </c>
      <c r="AO122" s="2">
        <v>0</v>
      </c>
      <c r="AP122" s="2">
        <v>4156.83</v>
      </c>
      <c r="AQ122" s="2">
        <v>0</v>
      </c>
      <c r="AR122" s="2">
        <v>4150.6400000000003</v>
      </c>
      <c r="AS122" s="2">
        <v>0</v>
      </c>
      <c r="AT122" s="2">
        <v>3980.76</v>
      </c>
      <c r="AU122" s="2">
        <v>0</v>
      </c>
      <c r="AV122" s="2">
        <v>3938.27</v>
      </c>
      <c r="AW122" s="2">
        <v>0</v>
      </c>
      <c r="AX122" s="2">
        <v>0</v>
      </c>
      <c r="AY122" s="2">
        <v>0</v>
      </c>
      <c r="AZ122" s="2">
        <v>0</v>
      </c>
      <c r="BA122" s="2">
        <v>0</v>
      </c>
      <c r="BB122" s="3">
        <f t="shared" si="2"/>
        <v>35788.589999999997</v>
      </c>
      <c r="BC122" s="3">
        <f t="shared" si="3"/>
        <v>18053.150000000001</v>
      </c>
    </row>
    <row r="123" spans="1:55">
      <c r="A123" t="s">
        <v>84</v>
      </c>
      <c r="B123">
        <v>166453</v>
      </c>
      <c r="C123" t="s">
        <v>91</v>
      </c>
      <c r="D123" t="s">
        <v>234</v>
      </c>
      <c r="E123" t="s">
        <v>94</v>
      </c>
      <c r="F123" s="2">
        <v>2767</v>
      </c>
      <c r="G123" s="2">
        <v>0</v>
      </c>
      <c r="H123" s="2">
        <v>2767</v>
      </c>
      <c r="I123" s="2">
        <v>0</v>
      </c>
      <c r="J123" s="2">
        <v>2767</v>
      </c>
      <c r="K123" s="2">
        <v>0</v>
      </c>
      <c r="L123" s="2">
        <v>2767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3438.33</v>
      </c>
      <c r="Y123" s="2">
        <v>0</v>
      </c>
      <c r="Z123" s="2">
        <v>3438.33</v>
      </c>
      <c r="AA123" s="2">
        <v>0</v>
      </c>
      <c r="AB123" s="2">
        <v>3543.01</v>
      </c>
      <c r="AC123" s="2">
        <v>0</v>
      </c>
      <c r="AD123" s="2">
        <v>3543.01</v>
      </c>
      <c r="AE123" s="2">
        <v>0</v>
      </c>
      <c r="AF123" s="2">
        <v>3543.01</v>
      </c>
      <c r="AG123" s="2">
        <v>0</v>
      </c>
      <c r="AH123" s="2">
        <v>3543.01</v>
      </c>
      <c r="AI123" s="2">
        <v>0</v>
      </c>
      <c r="AJ123" s="2">
        <v>3543.01</v>
      </c>
      <c r="AK123" s="2">
        <v>0</v>
      </c>
      <c r="AL123" s="2">
        <v>3543.01</v>
      </c>
      <c r="AM123" s="2">
        <v>0</v>
      </c>
      <c r="AN123" s="2">
        <v>3543.01</v>
      </c>
      <c r="AO123" s="2">
        <v>0</v>
      </c>
      <c r="AP123" s="2">
        <v>3531.06</v>
      </c>
      <c r="AQ123" s="2">
        <v>0</v>
      </c>
      <c r="AR123" s="2">
        <v>3078.75</v>
      </c>
      <c r="AS123" s="2">
        <v>0</v>
      </c>
      <c r="AT123" s="2">
        <v>3078.75</v>
      </c>
      <c r="AU123" s="2">
        <v>0</v>
      </c>
      <c r="AV123" s="2">
        <v>3078.75</v>
      </c>
      <c r="AW123" s="2">
        <v>0</v>
      </c>
      <c r="AX123" s="2">
        <v>0</v>
      </c>
      <c r="AY123" s="2">
        <v>0</v>
      </c>
      <c r="AZ123" s="2">
        <v>0</v>
      </c>
      <c r="BA123" s="2">
        <v>0</v>
      </c>
      <c r="BB123" s="3">
        <f t="shared" si="2"/>
        <v>34025.37000000001</v>
      </c>
      <c r="BC123" s="3">
        <f t="shared" si="3"/>
        <v>21487.67</v>
      </c>
    </row>
    <row r="124" spans="1:55">
      <c r="A124" t="s">
        <v>84</v>
      </c>
      <c r="B124">
        <v>166453</v>
      </c>
      <c r="C124" t="s">
        <v>91</v>
      </c>
      <c r="D124" t="s">
        <v>233</v>
      </c>
      <c r="E124" t="s">
        <v>88</v>
      </c>
      <c r="F124" s="2">
        <v>21108.74</v>
      </c>
      <c r="G124" s="2">
        <v>0</v>
      </c>
      <c r="H124" s="2">
        <v>23203.47</v>
      </c>
      <c r="I124" s="2">
        <v>0</v>
      </c>
      <c r="J124" s="2">
        <v>20220.78</v>
      </c>
      <c r="K124" s="2">
        <v>0</v>
      </c>
      <c r="L124" s="2">
        <v>22455.63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28393.43</v>
      </c>
      <c r="Y124" s="2">
        <v>0</v>
      </c>
      <c r="Z124" s="2">
        <v>27573.17</v>
      </c>
      <c r="AA124" s="2">
        <v>0</v>
      </c>
      <c r="AB124" s="2">
        <v>27234.880000000001</v>
      </c>
      <c r="AC124" s="2">
        <v>0</v>
      </c>
      <c r="AD124" s="2">
        <v>22614.68</v>
      </c>
      <c r="AE124" s="2">
        <v>0</v>
      </c>
      <c r="AF124" s="2">
        <v>26464.92</v>
      </c>
      <c r="AG124" s="2">
        <v>0</v>
      </c>
      <c r="AH124" s="2">
        <v>22780.6</v>
      </c>
      <c r="AI124" s="2">
        <v>0</v>
      </c>
      <c r="AJ124" s="2">
        <v>24812.11</v>
      </c>
      <c r="AK124" s="2">
        <v>0</v>
      </c>
      <c r="AL124" s="2">
        <v>30871.96</v>
      </c>
      <c r="AM124" s="2">
        <v>0</v>
      </c>
      <c r="AN124" s="2">
        <v>30875.14</v>
      </c>
      <c r="AO124" s="2">
        <v>0</v>
      </c>
      <c r="AP124" s="2">
        <v>27359.919999999998</v>
      </c>
      <c r="AQ124" s="2">
        <v>0</v>
      </c>
      <c r="AR124" s="2">
        <v>23943.61</v>
      </c>
      <c r="AS124" s="2">
        <v>0</v>
      </c>
      <c r="AT124" s="2">
        <v>21042.89</v>
      </c>
      <c r="AU124" s="2">
        <v>0</v>
      </c>
      <c r="AV124" s="2">
        <v>18163.759999999998</v>
      </c>
      <c r="AW124" s="2">
        <v>0</v>
      </c>
      <c r="AX124" s="2">
        <v>0</v>
      </c>
      <c r="AY124" s="2">
        <v>0</v>
      </c>
      <c r="AZ124" s="2">
        <v>0</v>
      </c>
      <c r="BA124" s="2">
        <v>0</v>
      </c>
      <c r="BB124" s="3">
        <f t="shared" si="2"/>
        <v>248929.58999999997</v>
      </c>
      <c r="BC124" s="3">
        <f t="shared" si="3"/>
        <v>170190.10000000003</v>
      </c>
    </row>
    <row r="125" spans="1:55">
      <c r="A125" t="s">
        <v>84</v>
      </c>
      <c r="B125">
        <v>166453</v>
      </c>
      <c r="C125" t="s">
        <v>91</v>
      </c>
      <c r="D125" t="s">
        <v>232</v>
      </c>
      <c r="E125" t="s">
        <v>89</v>
      </c>
      <c r="F125" s="2">
        <v>531</v>
      </c>
      <c r="G125" s="2">
        <v>0</v>
      </c>
      <c r="H125" s="2">
        <v>531</v>
      </c>
      <c r="I125" s="2">
        <v>0</v>
      </c>
      <c r="J125" s="2">
        <v>531</v>
      </c>
      <c r="K125" s="2">
        <v>0</v>
      </c>
      <c r="L125" s="2">
        <v>531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531</v>
      </c>
      <c r="Y125" s="2">
        <v>0</v>
      </c>
      <c r="Z125" s="2">
        <v>531</v>
      </c>
      <c r="AA125" s="2">
        <v>0</v>
      </c>
      <c r="AB125" s="2">
        <v>547</v>
      </c>
      <c r="AC125" s="2">
        <v>0</v>
      </c>
      <c r="AD125" s="2">
        <v>547</v>
      </c>
      <c r="AE125" s="2">
        <v>0</v>
      </c>
      <c r="AF125" s="2">
        <v>547</v>
      </c>
      <c r="AG125" s="2">
        <v>0</v>
      </c>
      <c r="AH125" s="2">
        <v>547</v>
      </c>
      <c r="AI125" s="2">
        <v>0</v>
      </c>
      <c r="AJ125" s="2">
        <v>547</v>
      </c>
      <c r="AK125" s="2">
        <v>0</v>
      </c>
      <c r="AL125" s="2">
        <v>547</v>
      </c>
      <c r="AM125" s="2">
        <v>0</v>
      </c>
      <c r="AN125" s="2">
        <v>547</v>
      </c>
      <c r="AO125" s="2">
        <v>0</v>
      </c>
      <c r="AP125" s="2">
        <v>547</v>
      </c>
      <c r="AQ125" s="2">
        <v>0</v>
      </c>
      <c r="AR125" s="2">
        <v>547</v>
      </c>
      <c r="AS125" s="2">
        <v>0</v>
      </c>
      <c r="AT125" s="2">
        <v>547</v>
      </c>
      <c r="AU125" s="2">
        <v>0</v>
      </c>
      <c r="AV125" s="2">
        <v>547</v>
      </c>
      <c r="AW125" s="2">
        <v>0</v>
      </c>
      <c r="AX125" s="2">
        <v>0</v>
      </c>
      <c r="AY125" s="2">
        <v>0</v>
      </c>
      <c r="AZ125" s="2">
        <v>0</v>
      </c>
      <c r="BA125" s="2">
        <v>0</v>
      </c>
      <c r="BB125" s="3">
        <f t="shared" si="2"/>
        <v>5470</v>
      </c>
      <c r="BC125" s="3">
        <f t="shared" si="3"/>
        <v>3733</v>
      </c>
    </row>
    <row r="126" spans="1:55">
      <c r="A126" t="s">
        <v>54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3">
        <f t="shared" si="2"/>
        <v>0</v>
      </c>
      <c r="BC126" s="3">
        <f t="shared" si="3"/>
        <v>0</v>
      </c>
    </row>
    <row r="127" spans="1:55">
      <c r="A127" t="s">
        <v>84</v>
      </c>
      <c r="B127">
        <v>166592</v>
      </c>
      <c r="C127" t="s">
        <v>98</v>
      </c>
      <c r="D127" t="s">
        <v>235</v>
      </c>
      <c r="E127" t="s">
        <v>99</v>
      </c>
      <c r="F127" s="2">
        <v>1586.28</v>
      </c>
      <c r="G127" s="2">
        <v>0</v>
      </c>
      <c r="H127" s="2">
        <v>1052.96</v>
      </c>
      <c r="I127" s="2">
        <v>0</v>
      </c>
      <c r="J127" s="2">
        <v>1567.31</v>
      </c>
      <c r="K127" s="2">
        <v>0</v>
      </c>
      <c r="L127" s="2">
        <v>1910.71</v>
      </c>
      <c r="M127" s="2">
        <v>0</v>
      </c>
      <c r="N127" s="2">
        <v>2337.61</v>
      </c>
      <c r="O127" s="2">
        <v>0</v>
      </c>
      <c r="P127" s="2">
        <v>2604.9699999999998</v>
      </c>
      <c r="Q127" s="2">
        <v>0</v>
      </c>
      <c r="R127" s="2">
        <v>2868.19</v>
      </c>
      <c r="S127" s="2">
        <v>0</v>
      </c>
      <c r="T127" s="2">
        <v>2605.7800000000002</v>
      </c>
      <c r="U127" s="2">
        <v>0</v>
      </c>
      <c r="V127" s="2">
        <v>2447.0500000000002</v>
      </c>
      <c r="W127" s="2">
        <v>0</v>
      </c>
      <c r="X127" s="2">
        <v>2587.2800000000002</v>
      </c>
      <c r="Y127" s="2">
        <v>0</v>
      </c>
      <c r="Z127" s="2">
        <v>2114.0100000000002</v>
      </c>
      <c r="AA127" s="2">
        <v>0</v>
      </c>
      <c r="AB127" s="2">
        <v>1602.74</v>
      </c>
      <c r="AC127" s="2">
        <v>0</v>
      </c>
      <c r="AD127" s="2">
        <v>1456.01</v>
      </c>
      <c r="AE127" s="2">
        <v>0</v>
      </c>
      <c r="AF127" s="2">
        <v>1093.6400000000001</v>
      </c>
      <c r="AG127" s="2">
        <v>0</v>
      </c>
      <c r="AH127" s="2">
        <v>2011.42</v>
      </c>
      <c r="AI127" s="2">
        <v>0</v>
      </c>
      <c r="AJ127" s="2">
        <v>2016.28</v>
      </c>
      <c r="AK127" s="2">
        <v>0</v>
      </c>
      <c r="AL127" s="2">
        <v>2416.91</v>
      </c>
      <c r="AM127" s="2">
        <v>0</v>
      </c>
      <c r="AN127" s="2">
        <v>2497.14</v>
      </c>
      <c r="AO127" s="2">
        <v>0</v>
      </c>
      <c r="AP127" s="2">
        <v>2784.89</v>
      </c>
      <c r="AQ127" s="2">
        <v>0</v>
      </c>
      <c r="AR127" s="2">
        <v>2537.9499999999998</v>
      </c>
      <c r="AS127" s="2">
        <v>0</v>
      </c>
      <c r="AT127" s="2">
        <v>2569.75</v>
      </c>
      <c r="AU127" s="2">
        <v>0</v>
      </c>
      <c r="AV127" s="2">
        <v>2284.54</v>
      </c>
      <c r="AW127" s="2">
        <v>0</v>
      </c>
      <c r="AX127" s="2">
        <v>2024.03</v>
      </c>
      <c r="AY127" s="2">
        <v>0</v>
      </c>
      <c r="AZ127" s="2">
        <v>2254.62</v>
      </c>
      <c r="BA127" s="2">
        <v>0</v>
      </c>
      <c r="BB127" s="3">
        <f t="shared" si="2"/>
        <v>25947.179999999997</v>
      </c>
      <c r="BC127" s="3">
        <f t="shared" si="3"/>
        <v>25284.889999999996</v>
      </c>
    </row>
    <row r="128" spans="1:55">
      <c r="A128" t="s">
        <v>84</v>
      </c>
      <c r="B128">
        <v>166592</v>
      </c>
      <c r="C128" t="s">
        <v>98</v>
      </c>
      <c r="D128" t="s">
        <v>234</v>
      </c>
      <c r="E128" t="s">
        <v>94</v>
      </c>
      <c r="F128" s="2">
        <v>845.36</v>
      </c>
      <c r="G128" s="2">
        <v>0</v>
      </c>
      <c r="H128" s="2">
        <v>845.36</v>
      </c>
      <c r="I128" s="2">
        <v>0</v>
      </c>
      <c r="J128" s="2">
        <v>845.36</v>
      </c>
      <c r="K128" s="2">
        <v>0</v>
      </c>
      <c r="L128" s="2">
        <v>845.36</v>
      </c>
      <c r="M128" s="2">
        <v>0</v>
      </c>
      <c r="N128" s="2">
        <v>845.36</v>
      </c>
      <c r="O128" s="2">
        <v>0</v>
      </c>
      <c r="P128" s="2">
        <v>845.36</v>
      </c>
      <c r="Q128" s="2">
        <v>0</v>
      </c>
      <c r="R128" s="2">
        <v>845.36</v>
      </c>
      <c r="S128" s="2">
        <v>0</v>
      </c>
      <c r="T128" s="2">
        <v>845.36</v>
      </c>
      <c r="U128" s="2">
        <v>0</v>
      </c>
      <c r="V128" s="2">
        <v>787.04</v>
      </c>
      <c r="W128" s="2">
        <v>0</v>
      </c>
      <c r="X128" s="2">
        <v>787.04</v>
      </c>
      <c r="Y128" s="2">
        <v>0</v>
      </c>
      <c r="Z128" s="2">
        <v>787.04</v>
      </c>
      <c r="AA128" s="2">
        <v>0</v>
      </c>
      <c r="AB128" s="2">
        <v>787.04</v>
      </c>
      <c r="AC128" s="2">
        <v>0</v>
      </c>
      <c r="AD128" s="2">
        <v>811</v>
      </c>
      <c r="AE128" s="2">
        <v>0</v>
      </c>
      <c r="AF128" s="2">
        <v>811</v>
      </c>
      <c r="AG128" s="2">
        <v>0</v>
      </c>
      <c r="AH128" s="2">
        <v>811</v>
      </c>
      <c r="AI128" s="2">
        <v>0</v>
      </c>
      <c r="AJ128" s="2">
        <v>811</v>
      </c>
      <c r="AK128" s="2">
        <v>0</v>
      </c>
      <c r="AL128" s="2">
        <v>811</v>
      </c>
      <c r="AM128" s="2">
        <v>0</v>
      </c>
      <c r="AN128" s="2">
        <v>811</v>
      </c>
      <c r="AO128" s="2">
        <v>0</v>
      </c>
      <c r="AP128" s="2">
        <v>811</v>
      </c>
      <c r="AQ128" s="2">
        <v>0</v>
      </c>
      <c r="AR128" s="2">
        <v>731.97</v>
      </c>
      <c r="AS128" s="2">
        <v>0</v>
      </c>
      <c r="AT128" s="2">
        <v>731.97</v>
      </c>
      <c r="AU128" s="2">
        <v>0</v>
      </c>
      <c r="AV128" s="2">
        <v>731.97</v>
      </c>
      <c r="AW128" s="2">
        <v>0</v>
      </c>
      <c r="AX128" s="2">
        <v>731.97</v>
      </c>
      <c r="AY128" s="2">
        <v>0</v>
      </c>
      <c r="AZ128" s="2">
        <v>731.97</v>
      </c>
      <c r="BA128" s="2">
        <v>0</v>
      </c>
      <c r="BB128" s="3">
        <f t="shared" si="2"/>
        <v>9336.85</v>
      </c>
      <c r="BC128" s="3">
        <f t="shared" si="3"/>
        <v>9911.0400000000009</v>
      </c>
    </row>
    <row r="129" spans="1:55">
      <c r="A129" t="s">
        <v>84</v>
      </c>
      <c r="B129">
        <v>166592</v>
      </c>
      <c r="C129" t="s">
        <v>98</v>
      </c>
      <c r="D129" t="s">
        <v>233</v>
      </c>
      <c r="E129" t="s">
        <v>88</v>
      </c>
      <c r="F129" s="2">
        <v>5090.4399999999996</v>
      </c>
      <c r="G129" s="2">
        <v>0</v>
      </c>
      <c r="H129" s="2">
        <v>3786.86</v>
      </c>
      <c r="I129" s="2">
        <v>0</v>
      </c>
      <c r="J129" s="2">
        <v>5718.67</v>
      </c>
      <c r="K129" s="2">
        <v>0</v>
      </c>
      <c r="L129" s="2">
        <v>5312.8</v>
      </c>
      <c r="M129" s="2">
        <v>0</v>
      </c>
      <c r="N129" s="2">
        <v>7192.52</v>
      </c>
      <c r="O129" s="2">
        <v>0</v>
      </c>
      <c r="P129" s="2">
        <v>7587.4</v>
      </c>
      <c r="Q129" s="2">
        <v>0</v>
      </c>
      <c r="R129" s="2">
        <v>11467.25</v>
      </c>
      <c r="S129" s="2">
        <v>0</v>
      </c>
      <c r="T129" s="2">
        <v>9825</v>
      </c>
      <c r="U129" s="2">
        <v>0</v>
      </c>
      <c r="V129" s="2">
        <v>8877.33</v>
      </c>
      <c r="W129" s="2">
        <v>0</v>
      </c>
      <c r="X129" s="2">
        <v>8541.7099999999991</v>
      </c>
      <c r="Y129" s="2">
        <v>0</v>
      </c>
      <c r="Z129" s="2">
        <v>6792.87</v>
      </c>
      <c r="AA129" s="2">
        <v>0</v>
      </c>
      <c r="AB129" s="2">
        <v>5283.48</v>
      </c>
      <c r="AC129" s="2">
        <v>0</v>
      </c>
      <c r="AD129" s="2">
        <v>4601.2700000000004</v>
      </c>
      <c r="AE129" s="2">
        <v>0</v>
      </c>
      <c r="AF129" s="2">
        <v>3485.33</v>
      </c>
      <c r="AG129" s="2">
        <v>0</v>
      </c>
      <c r="AH129" s="2">
        <v>6423.17</v>
      </c>
      <c r="AI129" s="2">
        <v>0</v>
      </c>
      <c r="AJ129" s="2">
        <v>5682.73</v>
      </c>
      <c r="AK129" s="2">
        <v>0</v>
      </c>
      <c r="AL129" s="2">
        <v>6982.16</v>
      </c>
      <c r="AM129" s="2">
        <v>0</v>
      </c>
      <c r="AN129" s="2">
        <v>6949.09</v>
      </c>
      <c r="AO129" s="2">
        <v>0</v>
      </c>
      <c r="AP129" s="2">
        <v>8017.05</v>
      </c>
      <c r="AQ129" s="2">
        <v>0</v>
      </c>
      <c r="AR129" s="2">
        <v>6280.47</v>
      </c>
      <c r="AS129" s="2">
        <v>0</v>
      </c>
      <c r="AT129" s="2">
        <v>5628.34</v>
      </c>
      <c r="AU129" s="2">
        <v>0</v>
      </c>
      <c r="AV129" s="2">
        <v>4139.42</v>
      </c>
      <c r="AW129" s="2">
        <v>0</v>
      </c>
      <c r="AX129" s="2">
        <v>3193.58</v>
      </c>
      <c r="AY129" s="2">
        <v>0</v>
      </c>
      <c r="AZ129" s="2">
        <v>3370.21</v>
      </c>
      <c r="BA129" s="2">
        <v>0</v>
      </c>
      <c r="BB129" s="3">
        <f t="shared" si="2"/>
        <v>64752.82</v>
      </c>
      <c r="BC129" s="3">
        <f t="shared" si="3"/>
        <v>85476.33</v>
      </c>
    </row>
    <row r="130" spans="1:55">
      <c r="A130" t="s">
        <v>84</v>
      </c>
      <c r="B130">
        <v>166592</v>
      </c>
      <c r="C130" t="s">
        <v>98</v>
      </c>
      <c r="D130" t="s">
        <v>232</v>
      </c>
      <c r="E130" t="s">
        <v>89</v>
      </c>
      <c r="F130" s="2">
        <v>531</v>
      </c>
      <c r="G130" s="2">
        <v>0</v>
      </c>
      <c r="H130" s="2">
        <v>531</v>
      </c>
      <c r="I130" s="2">
        <v>0</v>
      </c>
      <c r="J130" s="2">
        <v>531</v>
      </c>
      <c r="K130" s="2">
        <v>0</v>
      </c>
      <c r="L130" s="2">
        <v>531</v>
      </c>
      <c r="M130" s="2">
        <v>0</v>
      </c>
      <c r="N130" s="2">
        <v>531</v>
      </c>
      <c r="O130" s="2">
        <v>0</v>
      </c>
      <c r="P130" s="2">
        <v>531</v>
      </c>
      <c r="Q130" s="2">
        <v>0</v>
      </c>
      <c r="R130" s="2">
        <v>531</v>
      </c>
      <c r="S130" s="2">
        <v>0</v>
      </c>
      <c r="T130" s="2">
        <v>531</v>
      </c>
      <c r="U130" s="2">
        <v>0</v>
      </c>
      <c r="V130" s="2">
        <v>531</v>
      </c>
      <c r="W130" s="2">
        <v>0</v>
      </c>
      <c r="X130" s="2">
        <v>531</v>
      </c>
      <c r="Y130" s="2">
        <v>0</v>
      </c>
      <c r="Z130" s="2">
        <v>531</v>
      </c>
      <c r="AA130" s="2">
        <v>0</v>
      </c>
      <c r="AB130" s="2">
        <v>531</v>
      </c>
      <c r="AC130" s="2">
        <v>0</v>
      </c>
      <c r="AD130" s="2">
        <v>547</v>
      </c>
      <c r="AE130" s="2">
        <v>0</v>
      </c>
      <c r="AF130" s="2">
        <v>547</v>
      </c>
      <c r="AG130" s="2">
        <v>0</v>
      </c>
      <c r="AH130" s="2">
        <v>547</v>
      </c>
      <c r="AI130" s="2">
        <v>0</v>
      </c>
      <c r="AJ130" s="2">
        <v>547</v>
      </c>
      <c r="AK130" s="2">
        <v>0</v>
      </c>
      <c r="AL130" s="2">
        <v>547</v>
      </c>
      <c r="AM130" s="2">
        <v>0</v>
      </c>
      <c r="AN130" s="2">
        <v>547</v>
      </c>
      <c r="AO130" s="2">
        <v>0</v>
      </c>
      <c r="AP130" s="2">
        <v>547</v>
      </c>
      <c r="AQ130" s="2">
        <v>0</v>
      </c>
      <c r="AR130" s="2">
        <v>547</v>
      </c>
      <c r="AS130" s="2">
        <v>0</v>
      </c>
      <c r="AT130" s="2">
        <v>547</v>
      </c>
      <c r="AU130" s="2">
        <v>0</v>
      </c>
      <c r="AV130" s="2">
        <v>547</v>
      </c>
      <c r="AW130" s="2">
        <v>0</v>
      </c>
      <c r="AX130" s="2">
        <v>547</v>
      </c>
      <c r="AY130" s="2">
        <v>0</v>
      </c>
      <c r="AZ130" s="2">
        <v>547</v>
      </c>
      <c r="BA130" s="2">
        <v>0</v>
      </c>
      <c r="BB130" s="3">
        <f t="shared" si="2"/>
        <v>6564</v>
      </c>
      <c r="BC130" s="3">
        <f t="shared" si="3"/>
        <v>6372</v>
      </c>
    </row>
    <row r="131" spans="1:55">
      <c r="A131" t="s">
        <v>84</v>
      </c>
      <c r="B131">
        <v>166592</v>
      </c>
      <c r="C131" t="s">
        <v>98</v>
      </c>
      <c r="D131" t="s">
        <v>231</v>
      </c>
      <c r="E131" t="s">
        <v>64</v>
      </c>
      <c r="F131" s="2">
        <v>247.71</v>
      </c>
      <c r="G131" s="2">
        <v>0</v>
      </c>
      <c r="H131" s="2">
        <v>204.77</v>
      </c>
      <c r="I131" s="2">
        <v>0</v>
      </c>
      <c r="J131" s="2">
        <v>246.18</v>
      </c>
      <c r="K131" s="2">
        <v>0</v>
      </c>
      <c r="L131" s="2">
        <v>273.83</v>
      </c>
      <c r="M131" s="2">
        <v>0</v>
      </c>
      <c r="N131" s="2">
        <v>318.73</v>
      </c>
      <c r="O131" s="2">
        <v>0</v>
      </c>
      <c r="P131" s="2">
        <v>361.49</v>
      </c>
      <c r="Q131" s="2">
        <v>0</v>
      </c>
      <c r="R131" s="2">
        <v>403.59</v>
      </c>
      <c r="S131" s="2">
        <v>0</v>
      </c>
      <c r="T131" s="2">
        <v>361.62</v>
      </c>
      <c r="U131" s="2">
        <v>0</v>
      </c>
      <c r="V131" s="2">
        <v>336.24</v>
      </c>
      <c r="W131" s="2">
        <v>0</v>
      </c>
      <c r="X131" s="2">
        <v>358.66</v>
      </c>
      <c r="Y131" s="2">
        <v>0</v>
      </c>
      <c r="Z131" s="2">
        <v>290.2</v>
      </c>
      <c r="AA131" s="2">
        <v>0</v>
      </c>
      <c r="AB131" s="2">
        <v>249.04</v>
      </c>
      <c r="AC131" s="2">
        <v>0</v>
      </c>
      <c r="AD131" s="2">
        <v>233.37</v>
      </c>
      <c r="AE131" s="2">
        <v>0</v>
      </c>
      <c r="AF131" s="2">
        <v>205.15</v>
      </c>
      <c r="AG131" s="2">
        <v>0</v>
      </c>
      <c r="AH131" s="2">
        <v>276.61</v>
      </c>
      <c r="AI131" s="2">
        <v>0</v>
      </c>
      <c r="AJ131" s="2">
        <v>276.99</v>
      </c>
      <c r="AK131" s="2">
        <v>0</v>
      </c>
      <c r="AL131" s="2">
        <v>318.57</v>
      </c>
      <c r="AM131" s="2">
        <v>0</v>
      </c>
      <c r="AN131" s="2">
        <v>330.9</v>
      </c>
      <c r="AO131" s="2">
        <v>0</v>
      </c>
      <c r="AP131" s="2">
        <v>375.13</v>
      </c>
      <c r="AQ131" s="2">
        <v>0</v>
      </c>
      <c r="AR131" s="2">
        <v>337.17</v>
      </c>
      <c r="AS131" s="2">
        <v>0</v>
      </c>
      <c r="AT131" s="2">
        <v>342.06</v>
      </c>
      <c r="AU131" s="2">
        <v>0</v>
      </c>
      <c r="AV131" s="2">
        <v>298.22000000000003</v>
      </c>
      <c r="AW131" s="2">
        <v>0</v>
      </c>
      <c r="AX131" s="2">
        <v>277.58999999999997</v>
      </c>
      <c r="AY131" s="2">
        <v>0</v>
      </c>
      <c r="AZ131" s="2">
        <v>295.55</v>
      </c>
      <c r="BA131" s="2">
        <v>0</v>
      </c>
      <c r="BB131" s="3">
        <f t="shared" si="2"/>
        <v>3567.3100000000004</v>
      </c>
      <c r="BC131" s="3">
        <f t="shared" si="3"/>
        <v>3652.0599999999995</v>
      </c>
    </row>
    <row r="132" spans="1:55">
      <c r="A132" t="s">
        <v>54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3">
        <f t="shared" si="2"/>
        <v>0</v>
      </c>
      <c r="BC132" s="3">
        <f t="shared" si="3"/>
        <v>0</v>
      </c>
    </row>
    <row r="133" spans="1:55">
      <c r="A133" t="s">
        <v>84</v>
      </c>
      <c r="B133">
        <v>166630</v>
      </c>
      <c r="C133" t="s">
        <v>100</v>
      </c>
      <c r="D133" t="s">
        <v>235</v>
      </c>
      <c r="E133" t="s">
        <v>101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2537.81</v>
      </c>
      <c r="O133" s="2">
        <v>0</v>
      </c>
      <c r="P133" s="2">
        <v>4036.77</v>
      </c>
      <c r="Q133" s="2">
        <v>0</v>
      </c>
      <c r="R133" s="2">
        <v>3124.93</v>
      </c>
      <c r="S133" s="2">
        <v>0</v>
      </c>
      <c r="T133" s="2">
        <v>3111.55</v>
      </c>
      <c r="U133" s="2">
        <v>0</v>
      </c>
      <c r="V133" s="2">
        <v>3039.82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  <c r="AT133" s="2">
        <v>0</v>
      </c>
      <c r="AU133" s="2">
        <v>0</v>
      </c>
      <c r="AV133" s="2">
        <v>0</v>
      </c>
      <c r="AW133" s="2">
        <v>0</v>
      </c>
      <c r="AX133" s="2">
        <v>0</v>
      </c>
      <c r="AY133" s="2">
        <v>0</v>
      </c>
      <c r="AZ133" s="2">
        <v>0</v>
      </c>
      <c r="BA133" s="2">
        <v>0</v>
      </c>
      <c r="BB133" s="3">
        <f t="shared" ref="BB133:BB196" si="5">SUM(AD133:BA133)</f>
        <v>0</v>
      </c>
      <c r="BC133" s="3">
        <f t="shared" ref="BC133:BC196" si="6">SUM(F133:AC133)</f>
        <v>15850.880000000001</v>
      </c>
    </row>
    <row r="134" spans="1:55">
      <c r="A134" t="s">
        <v>84</v>
      </c>
      <c r="B134">
        <v>166630</v>
      </c>
      <c r="C134" t="s">
        <v>100</v>
      </c>
      <c r="D134" t="s">
        <v>233</v>
      </c>
      <c r="E134" t="s">
        <v>93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8148.61</v>
      </c>
      <c r="O134" s="2">
        <v>0</v>
      </c>
      <c r="P134" s="2">
        <v>12961.6</v>
      </c>
      <c r="Q134" s="2">
        <v>0</v>
      </c>
      <c r="R134" s="2">
        <v>10033.780000000001</v>
      </c>
      <c r="S134" s="2">
        <v>0</v>
      </c>
      <c r="T134" s="2">
        <v>9990.82</v>
      </c>
      <c r="U134" s="2">
        <v>0</v>
      </c>
      <c r="V134" s="2">
        <v>9760.49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0</v>
      </c>
      <c r="AW134" s="2">
        <v>0</v>
      </c>
      <c r="AX134" s="2">
        <v>0</v>
      </c>
      <c r="AY134" s="2">
        <v>0</v>
      </c>
      <c r="AZ134" s="2">
        <v>0</v>
      </c>
      <c r="BA134" s="2">
        <v>0</v>
      </c>
      <c r="BB134" s="3">
        <f t="shared" si="5"/>
        <v>0</v>
      </c>
      <c r="BC134" s="3">
        <f t="shared" si="6"/>
        <v>50895.299999999996</v>
      </c>
    </row>
    <row r="135" spans="1:55">
      <c r="A135" t="s">
        <v>84</v>
      </c>
      <c r="B135">
        <v>166630</v>
      </c>
      <c r="C135" t="s">
        <v>100</v>
      </c>
      <c r="D135" t="s">
        <v>234</v>
      </c>
      <c r="E135" t="s">
        <v>87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1469.33</v>
      </c>
      <c r="O135" s="2">
        <v>0</v>
      </c>
      <c r="P135" s="2">
        <v>1469.33</v>
      </c>
      <c r="Q135" s="2">
        <v>0</v>
      </c>
      <c r="R135" s="2">
        <v>1452.77</v>
      </c>
      <c r="S135" s="2">
        <v>0</v>
      </c>
      <c r="T135" s="2">
        <v>1452.77</v>
      </c>
      <c r="U135" s="2">
        <v>0</v>
      </c>
      <c r="V135" s="2">
        <v>1452.77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0</v>
      </c>
      <c r="AN135" s="2">
        <v>0</v>
      </c>
      <c r="AO135" s="2">
        <v>0</v>
      </c>
      <c r="AP135" s="2">
        <v>0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  <c r="AZ135" s="2">
        <v>0</v>
      </c>
      <c r="BA135" s="2">
        <v>0</v>
      </c>
      <c r="BB135" s="3">
        <f t="shared" si="5"/>
        <v>0</v>
      </c>
      <c r="BC135" s="3">
        <f t="shared" si="6"/>
        <v>7296.9700000000012</v>
      </c>
    </row>
    <row r="136" spans="1:55">
      <c r="A136" t="s">
        <v>84</v>
      </c>
      <c r="B136">
        <v>166630</v>
      </c>
      <c r="C136" t="s">
        <v>100</v>
      </c>
      <c r="D136" t="s">
        <v>232</v>
      </c>
      <c r="E136" t="s">
        <v>89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1062</v>
      </c>
      <c r="O136" s="2">
        <v>0</v>
      </c>
      <c r="P136" s="2">
        <v>1062</v>
      </c>
      <c r="Q136" s="2">
        <v>0</v>
      </c>
      <c r="R136" s="2">
        <v>1062</v>
      </c>
      <c r="S136" s="2">
        <v>0</v>
      </c>
      <c r="T136" s="2">
        <v>1062</v>
      </c>
      <c r="U136" s="2">
        <v>0</v>
      </c>
      <c r="V136" s="2">
        <v>1062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0</v>
      </c>
      <c r="AW136" s="2">
        <v>0</v>
      </c>
      <c r="AX136" s="2">
        <v>0</v>
      </c>
      <c r="AY136" s="2">
        <v>0</v>
      </c>
      <c r="AZ136" s="2">
        <v>0</v>
      </c>
      <c r="BA136" s="2">
        <v>0</v>
      </c>
      <c r="BB136" s="3">
        <f t="shared" si="5"/>
        <v>0</v>
      </c>
      <c r="BC136" s="3">
        <f t="shared" si="6"/>
        <v>5310</v>
      </c>
    </row>
    <row r="137" spans="1:55">
      <c r="A137" t="s">
        <v>54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3">
        <f t="shared" si="5"/>
        <v>0</v>
      </c>
      <c r="BC137" s="3">
        <f t="shared" si="6"/>
        <v>0</v>
      </c>
    </row>
    <row r="138" spans="1:55">
      <c r="A138" t="s">
        <v>84</v>
      </c>
      <c r="B138">
        <v>166630</v>
      </c>
      <c r="C138" t="s">
        <v>100</v>
      </c>
      <c r="D138" t="s">
        <v>235</v>
      </c>
      <c r="E138" t="s">
        <v>102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0</v>
      </c>
      <c r="AU138" s="2">
        <v>0</v>
      </c>
      <c r="AV138" s="2">
        <v>0</v>
      </c>
      <c r="AW138" s="2">
        <v>0</v>
      </c>
      <c r="AX138" s="2">
        <v>1728.7</v>
      </c>
      <c r="AY138" s="2">
        <v>0</v>
      </c>
      <c r="AZ138" s="2">
        <v>1421.8</v>
      </c>
      <c r="BA138" s="2">
        <v>0</v>
      </c>
      <c r="BB138" s="3">
        <f t="shared" si="5"/>
        <v>3150.5</v>
      </c>
      <c r="BC138" s="3">
        <f t="shared" si="6"/>
        <v>0</v>
      </c>
    </row>
    <row r="139" spans="1:55">
      <c r="A139" t="s">
        <v>84</v>
      </c>
      <c r="B139">
        <v>166630</v>
      </c>
      <c r="C139" t="s">
        <v>100</v>
      </c>
      <c r="D139" t="s">
        <v>233</v>
      </c>
      <c r="E139" t="s">
        <v>96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2">
        <v>0</v>
      </c>
      <c r="AN139" s="2">
        <v>0</v>
      </c>
      <c r="AO139" s="2">
        <v>0</v>
      </c>
      <c r="AP139" s="2">
        <v>0</v>
      </c>
      <c r="AQ139" s="2">
        <v>0</v>
      </c>
      <c r="AR139" s="2">
        <v>0</v>
      </c>
      <c r="AS139" s="2">
        <v>0</v>
      </c>
      <c r="AT139" s="2">
        <v>0</v>
      </c>
      <c r="AU139" s="2">
        <v>0</v>
      </c>
      <c r="AV139" s="2">
        <v>0</v>
      </c>
      <c r="AW139" s="2">
        <v>0</v>
      </c>
      <c r="AX139" s="2">
        <v>3377.78</v>
      </c>
      <c r="AY139" s="2">
        <v>0</v>
      </c>
      <c r="AZ139" s="2">
        <v>2689.64</v>
      </c>
      <c r="BA139" s="2">
        <v>0</v>
      </c>
      <c r="BB139" s="3">
        <f t="shared" si="5"/>
        <v>6067.42</v>
      </c>
      <c r="BC139" s="3">
        <f t="shared" si="6"/>
        <v>0</v>
      </c>
    </row>
    <row r="140" spans="1:55">
      <c r="A140" t="s">
        <v>84</v>
      </c>
      <c r="B140">
        <v>166630</v>
      </c>
      <c r="C140" t="s">
        <v>100</v>
      </c>
      <c r="D140" t="s">
        <v>234</v>
      </c>
      <c r="E140" t="s">
        <v>87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0</v>
      </c>
      <c r="AU140" s="2">
        <v>0</v>
      </c>
      <c r="AV140" s="2">
        <v>0</v>
      </c>
      <c r="AW140" s="2">
        <v>0</v>
      </c>
      <c r="AX140" s="2">
        <v>918.66</v>
      </c>
      <c r="AY140" s="2">
        <v>0</v>
      </c>
      <c r="AZ140" s="2">
        <v>946.63</v>
      </c>
      <c r="BA140" s="2">
        <v>0</v>
      </c>
      <c r="BB140" s="3">
        <f t="shared" si="5"/>
        <v>1865.29</v>
      </c>
      <c r="BC140" s="3">
        <f t="shared" si="6"/>
        <v>0</v>
      </c>
    </row>
    <row r="141" spans="1:55">
      <c r="A141" t="s">
        <v>84</v>
      </c>
      <c r="B141">
        <v>166630</v>
      </c>
      <c r="C141" t="s">
        <v>100</v>
      </c>
      <c r="D141" t="s">
        <v>232</v>
      </c>
      <c r="E141" t="s">
        <v>89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2">
        <v>0</v>
      </c>
      <c r="AN141" s="2">
        <v>0</v>
      </c>
      <c r="AO141" s="2">
        <v>0</v>
      </c>
      <c r="AP141" s="2">
        <v>0</v>
      </c>
      <c r="AQ141" s="2">
        <v>0</v>
      </c>
      <c r="AR141" s="2">
        <v>0</v>
      </c>
      <c r="AS141" s="2">
        <v>0</v>
      </c>
      <c r="AT141" s="2">
        <v>0</v>
      </c>
      <c r="AU141" s="2">
        <v>0</v>
      </c>
      <c r="AV141" s="2">
        <v>0</v>
      </c>
      <c r="AW141" s="2">
        <v>0</v>
      </c>
      <c r="AX141" s="2">
        <v>1094</v>
      </c>
      <c r="AY141" s="2">
        <v>0</v>
      </c>
      <c r="AZ141" s="2">
        <v>1128</v>
      </c>
      <c r="BA141" s="2">
        <v>0</v>
      </c>
      <c r="BB141" s="3">
        <f t="shared" si="5"/>
        <v>2222</v>
      </c>
      <c r="BC141" s="3">
        <f t="shared" si="6"/>
        <v>0</v>
      </c>
    </row>
    <row r="142" spans="1:55">
      <c r="A142" t="s">
        <v>54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3">
        <f t="shared" si="5"/>
        <v>0</v>
      </c>
      <c r="BC142" s="3">
        <f t="shared" si="6"/>
        <v>0</v>
      </c>
    </row>
    <row r="143" spans="1:55">
      <c r="A143" t="s">
        <v>84</v>
      </c>
      <c r="B143">
        <v>166630</v>
      </c>
      <c r="C143" t="s">
        <v>100</v>
      </c>
      <c r="D143" t="s">
        <v>235</v>
      </c>
      <c r="E143" t="s">
        <v>86</v>
      </c>
      <c r="F143" s="2">
        <v>996.51</v>
      </c>
      <c r="G143" s="2">
        <v>0</v>
      </c>
      <c r="H143" s="2">
        <v>1435.6</v>
      </c>
      <c r="I143" s="2">
        <v>0</v>
      </c>
      <c r="J143" s="2">
        <v>2461.37</v>
      </c>
      <c r="K143" s="2">
        <v>0</v>
      </c>
      <c r="L143" s="2">
        <v>2078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2164.14</v>
      </c>
      <c r="Y143" s="2">
        <v>0</v>
      </c>
      <c r="Z143" s="2">
        <v>1940.11</v>
      </c>
      <c r="AA143" s="2">
        <v>0</v>
      </c>
      <c r="AB143" s="2">
        <v>1471.97</v>
      </c>
      <c r="AC143" s="2">
        <v>0</v>
      </c>
      <c r="AD143" s="2">
        <v>1264.49</v>
      </c>
      <c r="AE143" s="2">
        <v>0</v>
      </c>
      <c r="AF143" s="2">
        <v>1327.87</v>
      </c>
      <c r="AG143" s="2">
        <v>0</v>
      </c>
      <c r="AH143" s="2">
        <v>1409.96</v>
      </c>
      <c r="AI143" s="2">
        <v>0</v>
      </c>
      <c r="AJ143" s="2">
        <v>1530.49</v>
      </c>
      <c r="AK143" s="2">
        <v>0</v>
      </c>
      <c r="AL143" s="2">
        <v>2202.48</v>
      </c>
      <c r="AM143" s="2">
        <v>0</v>
      </c>
      <c r="AN143" s="2">
        <v>2196.25</v>
      </c>
      <c r="AO143" s="2">
        <v>0</v>
      </c>
      <c r="AP143" s="2">
        <v>2414.06</v>
      </c>
      <c r="AQ143" s="2">
        <v>0</v>
      </c>
      <c r="AR143" s="2">
        <v>2307.5100000000002</v>
      </c>
      <c r="AS143" s="2">
        <v>0</v>
      </c>
      <c r="AT143" s="2">
        <v>1879.33</v>
      </c>
      <c r="AU143" s="2">
        <v>0</v>
      </c>
      <c r="AV143" s="2">
        <v>1736.6</v>
      </c>
      <c r="AW143" s="2">
        <v>0</v>
      </c>
      <c r="AX143" s="2">
        <v>0</v>
      </c>
      <c r="AY143" s="2">
        <v>0</v>
      </c>
      <c r="AZ143" s="2">
        <v>0</v>
      </c>
      <c r="BA143" s="2">
        <v>0</v>
      </c>
      <c r="BB143" s="3">
        <f t="shared" si="5"/>
        <v>18269.039999999997</v>
      </c>
      <c r="BC143" s="3">
        <f t="shared" si="6"/>
        <v>12547.699999999999</v>
      </c>
    </row>
    <row r="144" spans="1:55">
      <c r="A144" t="s">
        <v>84</v>
      </c>
      <c r="B144">
        <v>166630</v>
      </c>
      <c r="C144" t="s">
        <v>100</v>
      </c>
      <c r="D144" t="s">
        <v>234</v>
      </c>
      <c r="E144" t="s">
        <v>87</v>
      </c>
      <c r="F144" s="2">
        <v>1469.33</v>
      </c>
      <c r="G144" s="2">
        <v>0</v>
      </c>
      <c r="H144" s="2">
        <v>1469.33</v>
      </c>
      <c r="I144" s="2">
        <v>0</v>
      </c>
      <c r="J144" s="2">
        <v>1469.33</v>
      </c>
      <c r="K144" s="2">
        <v>0</v>
      </c>
      <c r="L144" s="2">
        <v>1469.33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1452.77</v>
      </c>
      <c r="Y144" s="2">
        <v>0</v>
      </c>
      <c r="Z144" s="2">
        <v>1452.77</v>
      </c>
      <c r="AA144" s="2">
        <v>0</v>
      </c>
      <c r="AB144" s="2">
        <v>1497</v>
      </c>
      <c r="AC144" s="2">
        <v>0</v>
      </c>
      <c r="AD144" s="2">
        <v>1497</v>
      </c>
      <c r="AE144" s="2">
        <v>0</v>
      </c>
      <c r="AF144" s="2">
        <v>1497</v>
      </c>
      <c r="AG144" s="2">
        <v>0</v>
      </c>
      <c r="AH144" s="2">
        <v>1497</v>
      </c>
      <c r="AI144" s="2">
        <v>0</v>
      </c>
      <c r="AJ144" s="2">
        <v>1497</v>
      </c>
      <c r="AK144" s="2">
        <v>0</v>
      </c>
      <c r="AL144" s="2">
        <v>1497</v>
      </c>
      <c r="AM144" s="2">
        <v>0</v>
      </c>
      <c r="AN144" s="2">
        <v>1497</v>
      </c>
      <c r="AO144" s="2">
        <v>0</v>
      </c>
      <c r="AP144" s="2">
        <v>1266.6199999999999</v>
      </c>
      <c r="AQ144" s="2">
        <v>0</v>
      </c>
      <c r="AR144" s="2">
        <v>1049.93</v>
      </c>
      <c r="AS144" s="2">
        <v>0</v>
      </c>
      <c r="AT144" s="2">
        <v>1049.93</v>
      </c>
      <c r="AU144" s="2">
        <v>0</v>
      </c>
      <c r="AV144" s="2">
        <v>918.66</v>
      </c>
      <c r="AW144" s="2">
        <v>0</v>
      </c>
      <c r="AX144" s="2">
        <v>0</v>
      </c>
      <c r="AY144" s="2">
        <v>0</v>
      </c>
      <c r="AZ144" s="2">
        <v>0</v>
      </c>
      <c r="BA144" s="2">
        <v>0</v>
      </c>
      <c r="BB144" s="3">
        <f t="shared" si="5"/>
        <v>13267.14</v>
      </c>
      <c r="BC144" s="3">
        <f t="shared" si="6"/>
        <v>10279.86</v>
      </c>
    </row>
    <row r="145" spans="1:55">
      <c r="A145" t="s">
        <v>84</v>
      </c>
      <c r="B145">
        <v>166630</v>
      </c>
      <c r="C145" t="s">
        <v>100</v>
      </c>
      <c r="D145" t="s">
        <v>233</v>
      </c>
      <c r="E145" t="s">
        <v>88</v>
      </c>
      <c r="F145" s="2">
        <v>3583.86</v>
      </c>
      <c r="G145" s="2">
        <v>0</v>
      </c>
      <c r="H145" s="2">
        <v>5238.1000000000004</v>
      </c>
      <c r="I145" s="2">
        <v>0</v>
      </c>
      <c r="J145" s="2">
        <v>6843.95</v>
      </c>
      <c r="K145" s="2">
        <v>0</v>
      </c>
      <c r="L145" s="2">
        <v>6054.88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6953.94</v>
      </c>
      <c r="Y145" s="2">
        <v>0</v>
      </c>
      <c r="Z145" s="2">
        <v>6395.62</v>
      </c>
      <c r="AA145" s="2">
        <v>0</v>
      </c>
      <c r="AB145" s="2">
        <v>4651.71</v>
      </c>
      <c r="AC145" s="2">
        <v>0</v>
      </c>
      <c r="AD145" s="2">
        <v>4029.81</v>
      </c>
      <c r="AE145" s="2">
        <v>0</v>
      </c>
      <c r="AF145" s="2">
        <v>4240.37</v>
      </c>
      <c r="AG145" s="2">
        <v>0</v>
      </c>
      <c r="AH145" s="2">
        <v>3973.84</v>
      </c>
      <c r="AI145" s="2">
        <v>0</v>
      </c>
      <c r="AJ145" s="2">
        <v>4190.22</v>
      </c>
      <c r="AK145" s="2">
        <v>0</v>
      </c>
      <c r="AL145" s="2">
        <v>5650.52</v>
      </c>
      <c r="AM145" s="2">
        <v>0</v>
      </c>
      <c r="AN145" s="2">
        <v>5373.58</v>
      </c>
      <c r="AO145" s="2">
        <v>0</v>
      </c>
      <c r="AP145" s="2">
        <v>5435.77</v>
      </c>
      <c r="AQ145" s="2">
        <v>0</v>
      </c>
      <c r="AR145" s="2">
        <v>4553.84</v>
      </c>
      <c r="AS145" s="2">
        <v>0</v>
      </c>
      <c r="AT145" s="2">
        <v>3398.61</v>
      </c>
      <c r="AU145" s="2">
        <v>0</v>
      </c>
      <c r="AV145" s="2">
        <v>2740.06</v>
      </c>
      <c r="AW145" s="2">
        <v>0</v>
      </c>
      <c r="AX145" s="2">
        <v>0</v>
      </c>
      <c r="AY145" s="2">
        <v>0</v>
      </c>
      <c r="AZ145" s="2">
        <v>0</v>
      </c>
      <c r="BA145" s="2">
        <v>0</v>
      </c>
      <c r="BB145" s="3">
        <f t="shared" si="5"/>
        <v>43586.619999999995</v>
      </c>
      <c r="BC145" s="3">
        <f t="shared" si="6"/>
        <v>39722.06</v>
      </c>
    </row>
    <row r="146" spans="1:55">
      <c r="A146" t="s">
        <v>84</v>
      </c>
      <c r="B146">
        <v>166630</v>
      </c>
      <c r="C146" t="s">
        <v>100</v>
      </c>
      <c r="D146" t="s">
        <v>232</v>
      </c>
      <c r="E146" t="s">
        <v>89</v>
      </c>
      <c r="F146" s="2">
        <v>1062</v>
      </c>
      <c r="G146" s="2">
        <v>0</v>
      </c>
      <c r="H146" s="2">
        <v>1062</v>
      </c>
      <c r="I146" s="2">
        <v>0</v>
      </c>
      <c r="J146" s="2">
        <v>1062</v>
      </c>
      <c r="K146" s="2">
        <v>0</v>
      </c>
      <c r="L146" s="2">
        <v>1062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1062</v>
      </c>
      <c r="Y146" s="2">
        <v>0</v>
      </c>
      <c r="Z146" s="2">
        <v>1062</v>
      </c>
      <c r="AA146" s="2">
        <v>0</v>
      </c>
      <c r="AB146" s="2">
        <v>1094</v>
      </c>
      <c r="AC146" s="2">
        <v>0</v>
      </c>
      <c r="AD146" s="2">
        <v>1094</v>
      </c>
      <c r="AE146" s="2">
        <v>0</v>
      </c>
      <c r="AF146" s="2">
        <v>1094</v>
      </c>
      <c r="AG146" s="2">
        <v>0</v>
      </c>
      <c r="AH146" s="2">
        <v>1094</v>
      </c>
      <c r="AI146" s="2">
        <v>0</v>
      </c>
      <c r="AJ146" s="2">
        <v>1094</v>
      </c>
      <c r="AK146" s="2">
        <v>0</v>
      </c>
      <c r="AL146" s="2">
        <v>1094</v>
      </c>
      <c r="AM146" s="2">
        <v>0</v>
      </c>
      <c r="AN146" s="2">
        <v>1094</v>
      </c>
      <c r="AO146" s="2">
        <v>0</v>
      </c>
      <c r="AP146" s="2">
        <v>1094</v>
      </c>
      <c r="AQ146" s="2">
        <v>0</v>
      </c>
      <c r="AR146" s="2">
        <v>1094</v>
      </c>
      <c r="AS146" s="2">
        <v>0</v>
      </c>
      <c r="AT146" s="2">
        <v>1094</v>
      </c>
      <c r="AU146" s="2">
        <v>0</v>
      </c>
      <c r="AV146" s="2">
        <v>1094</v>
      </c>
      <c r="AW146" s="2">
        <v>0</v>
      </c>
      <c r="AX146" s="2">
        <v>0</v>
      </c>
      <c r="AY146" s="2">
        <v>0</v>
      </c>
      <c r="AZ146" s="2">
        <v>0</v>
      </c>
      <c r="BA146" s="2">
        <v>0</v>
      </c>
      <c r="BB146" s="3">
        <f t="shared" si="5"/>
        <v>10940</v>
      </c>
      <c r="BC146" s="3">
        <f t="shared" si="6"/>
        <v>7466</v>
      </c>
    </row>
    <row r="147" spans="1:55">
      <c r="A147" t="s">
        <v>54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3">
        <f t="shared" si="5"/>
        <v>0</v>
      </c>
      <c r="BC147" s="3">
        <f t="shared" si="6"/>
        <v>0</v>
      </c>
    </row>
    <row r="148" spans="1:55">
      <c r="A148" t="s">
        <v>84</v>
      </c>
      <c r="B148">
        <v>166631</v>
      </c>
      <c r="C148" t="s">
        <v>103</v>
      </c>
      <c r="D148" t="s">
        <v>235</v>
      </c>
      <c r="E148" t="s">
        <v>101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2280.92</v>
      </c>
      <c r="O148" s="2">
        <v>0</v>
      </c>
      <c r="P148" s="2">
        <v>2637.16</v>
      </c>
      <c r="Q148" s="2">
        <v>0</v>
      </c>
      <c r="R148" s="2">
        <v>2440.9899999999998</v>
      </c>
      <c r="S148" s="2">
        <v>0</v>
      </c>
      <c r="T148" s="2">
        <v>2207.0700000000002</v>
      </c>
      <c r="U148" s="2">
        <v>0</v>
      </c>
      <c r="V148" s="2">
        <v>2216.62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0</v>
      </c>
      <c r="AU148" s="2">
        <v>0</v>
      </c>
      <c r="AV148" s="2">
        <v>0</v>
      </c>
      <c r="AW148" s="2">
        <v>0</v>
      </c>
      <c r="AX148" s="2">
        <v>0</v>
      </c>
      <c r="AY148" s="2">
        <v>0</v>
      </c>
      <c r="AZ148" s="2">
        <v>0</v>
      </c>
      <c r="BA148" s="2">
        <v>0</v>
      </c>
      <c r="BB148" s="3">
        <f t="shared" si="5"/>
        <v>0</v>
      </c>
      <c r="BC148" s="3">
        <f t="shared" si="6"/>
        <v>11782.759999999998</v>
      </c>
    </row>
    <row r="149" spans="1:55">
      <c r="A149" t="s">
        <v>84</v>
      </c>
      <c r="B149">
        <v>166631</v>
      </c>
      <c r="C149" t="s">
        <v>103</v>
      </c>
      <c r="D149" t="s">
        <v>233</v>
      </c>
      <c r="E149" t="s">
        <v>93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7564.27</v>
      </c>
      <c r="O149" s="2">
        <v>0</v>
      </c>
      <c r="P149" s="2">
        <v>9836.48</v>
      </c>
      <c r="Q149" s="2">
        <v>0</v>
      </c>
      <c r="R149" s="2">
        <v>8585.2099999999991</v>
      </c>
      <c r="S149" s="2">
        <v>0</v>
      </c>
      <c r="T149" s="2">
        <v>7093.22</v>
      </c>
      <c r="U149" s="2">
        <v>0</v>
      </c>
      <c r="V149" s="2">
        <v>7154.1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2">
        <v>0</v>
      </c>
      <c r="AM149" s="2">
        <v>0</v>
      </c>
      <c r="AN149" s="2">
        <v>0</v>
      </c>
      <c r="AO149" s="2">
        <v>0</v>
      </c>
      <c r="AP149" s="2">
        <v>0</v>
      </c>
      <c r="AQ149" s="2">
        <v>0</v>
      </c>
      <c r="AR149" s="2">
        <v>0</v>
      </c>
      <c r="AS149" s="2">
        <v>0</v>
      </c>
      <c r="AT149" s="2">
        <v>0</v>
      </c>
      <c r="AU149" s="2">
        <v>0</v>
      </c>
      <c r="AV149" s="2">
        <v>0</v>
      </c>
      <c r="AW149" s="2">
        <v>0</v>
      </c>
      <c r="AX149" s="2">
        <v>0</v>
      </c>
      <c r="AY149" s="2">
        <v>0</v>
      </c>
      <c r="AZ149" s="2">
        <v>0</v>
      </c>
      <c r="BA149" s="2">
        <v>0</v>
      </c>
      <c r="BB149" s="3">
        <f t="shared" si="5"/>
        <v>0</v>
      </c>
      <c r="BC149" s="3">
        <f t="shared" si="6"/>
        <v>40233.279999999999</v>
      </c>
    </row>
    <row r="150" spans="1:55">
      <c r="A150" t="s">
        <v>84</v>
      </c>
      <c r="B150">
        <v>166631</v>
      </c>
      <c r="C150" t="s">
        <v>103</v>
      </c>
      <c r="D150" t="s">
        <v>234</v>
      </c>
      <c r="E150" t="s">
        <v>87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840.59</v>
      </c>
      <c r="O150" s="2">
        <v>0</v>
      </c>
      <c r="P150" s="2">
        <v>1058.93</v>
      </c>
      <c r="Q150" s="2">
        <v>0</v>
      </c>
      <c r="R150" s="2">
        <v>1058.93</v>
      </c>
      <c r="S150" s="2">
        <v>0</v>
      </c>
      <c r="T150" s="2">
        <v>1058.93</v>
      </c>
      <c r="U150" s="2">
        <v>0</v>
      </c>
      <c r="V150" s="2">
        <v>1058.93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0</v>
      </c>
      <c r="AU150" s="2">
        <v>0</v>
      </c>
      <c r="AV150" s="2">
        <v>0</v>
      </c>
      <c r="AW150" s="2">
        <v>0</v>
      </c>
      <c r="AX150" s="2">
        <v>0</v>
      </c>
      <c r="AY150" s="2">
        <v>0</v>
      </c>
      <c r="AZ150" s="2">
        <v>0</v>
      </c>
      <c r="BA150" s="2">
        <v>0</v>
      </c>
      <c r="BB150" s="3">
        <f t="shared" si="5"/>
        <v>0</v>
      </c>
      <c r="BC150" s="3">
        <f t="shared" si="6"/>
        <v>5076.3100000000004</v>
      </c>
    </row>
    <row r="151" spans="1:55">
      <c r="A151" t="s">
        <v>84</v>
      </c>
      <c r="B151">
        <v>166631</v>
      </c>
      <c r="C151" t="s">
        <v>103</v>
      </c>
      <c r="D151" t="s">
        <v>232</v>
      </c>
      <c r="E151" t="s">
        <v>89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531</v>
      </c>
      <c r="O151" s="2">
        <v>0</v>
      </c>
      <c r="P151" s="2">
        <v>531</v>
      </c>
      <c r="Q151" s="2">
        <v>0</v>
      </c>
      <c r="R151" s="2">
        <v>531</v>
      </c>
      <c r="S151" s="2">
        <v>0</v>
      </c>
      <c r="T151" s="2">
        <v>531</v>
      </c>
      <c r="U151" s="2">
        <v>0</v>
      </c>
      <c r="V151" s="2">
        <v>531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2">
        <v>0</v>
      </c>
      <c r="AN151" s="2">
        <v>0</v>
      </c>
      <c r="AO151" s="2">
        <v>0</v>
      </c>
      <c r="AP151" s="2">
        <v>0</v>
      </c>
      <c r="AQ151" s="2">
        <v>0</v>
      </c>
      <c r="AR151" s="2">
        <v>0</v>
      </c>
      <c r="AS151" s="2">
        <v>0</v>
      </c>
      <c r="AT151" s="2">
        <v>0</v>
      </c>
      <c r="AU151" s="2">
        <v>0</v>
      </c>
      <c r="AV151" s="2">
        <v>0</v>
      </c>
      <c r="AW151" s="2">
        <v>0</v>
      </c>
      <c r="AX151" s="2">
        <v>0</v>
      </c>
      <c r="AY151" s="2">
        <v>0</v>
      </c>
      <c r="AZ151" s="2">
        <v>0</v>
      </c>
      <c r="BA151" s="2">
        <v>0</v>
      </c>
      <c r="BB151" s="3">
        <f t="shared" si="5"/>
        <v>0</v>
      </c>
      <c r="BC151" s="3">
        <f t="shared" si="6"/>
        <v>2655</v>
      </c>
    </row>
    <row r="152" spans="1:55">
      <c r="A152" t="s">
        <v>54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3">
        <f t="shared" si="5"/>
        <v>0</v>
      </c>
      <c r="BC152" s="3">
        <f t="shared" si="6"/>
        <v>0</v>
      </c>
    </row>
    <row r="153" spans="1:55">
      <c r="A153" t="s">
        <v>84</v>
      </c>
      <c r="B153">
        <v>166631</v>
      </c>
      <c r="C153" t="s">
        <v>103</v>
      </c>
      <c r="D153" t="s">
        <v>235</v>
      </c>
      <c r="E153" t="s">
        <v>102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2">
        <v>0</v>
      </c>
      <c r="AN153" s="2">
        <v>0</v>
      </c>
      <c r="AO153" s="2">
        <v>0</v>
      </c>
      <c r="AP153" s="2">
        <v>0</v>
      </c>
      <c r="AQ153" s="2">
        <v>0</v>
      </c>
      <c r="AR153" s="2">
        <v>0</v>
      </c>
      <c r="AS153" s="2">
        <v>0</v>
      </c>
      <c r="AT153" s="2">
        <v>0</v>
      </c>
      <c r="AU153" s="2">
        <v>0</v>
      </c>
      <c r="AV153" s="2">
        <v>0</v>
      </c>
      <c r="AW153" s="2">
        <v>0</v>
      </c>
      <c r="AX153" s="2">
        <v>1250.81</v>
      </c>
      <c r="AY153" s="2">
        <v>0</v>
      </c>
      <c r="AZ153" s="2">
        <v>937.13</v>
      </c>
      <c r="BA153" s="2">
        <v>0</v>
      </c>
      <c r="BB153" s="3">
        <f t="shared" si="5"/>
        <v>2187.94</v>
      </c>
      <c r="BC153" s="3">
        <f t="shared" si="6"/>
        <v>0</v>
      </c>
    </row>
    <row r="154" spans="1:55">
      <c r="A154" t="s">
        <v>84</v>
      </c>
      <c r="B154">
        <v>166631</v>
      </c>
      <c r="C154" t="s">
        <v>103</v>
      </c>
      <c r="D154" t="s">
        <v>233</v>
      </c>
      <c r="E154" t="s">
        <v>96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0</v>
      </c>
      <c r="AU154" s="2">
        <v>0</v>
      </c>
      <c r="AV154" s="2">
        <v>0</v>
      </c>
      <c r="AW154" s="2">
        <v>0</v>
      </c>
      <c r="AX154" s="2">
        <v>2444.0100000000002</v>
      </c>
      <c r="AY154" s="2">
        <v>0</v>
      </c>
      <c r="AZ154" s="2">
        <v>1772.79</v>
      </c>
      <c r="BA154" s="2">
        <v>0</v>
      </c>
      <c r="BB154" s="3">
        <f t="shared" si="5"/>
        <v>4216.8</v>
      </c>
      <c r="BC154" s="3">
        <f t="shared" si="6"/>
        <v>0</v>
      </c>
    </row>
    <row r="155" spans="1:55">
      <c r="A155" t="s">
        <v>84</v>
      </c>
      <c r="B155">
        <v>166631</v>
      </c>
      <c r="C155" t="s">
        <v>103</v>
      </c>
      <c r="D155" t="s">
        <v>234</v>
      </c>
      <c r="E155" t="s">
        <v>87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2">
        <v>0</v>
      </c>
      <c r="AN155" s="2">
        <v>0</v>
      </c>
      <c r="AO155" s="2">
        <v>0</v>
      </c>
      <c r="AP155" s="2">
        <v>0</v>
      </c>
      <c r="AQ155" s="2">
        <v>0</v>
      </c>
      <c r="AR155" s="2">
        <v>0</v>
      </c>
      <c r="AS155" s="2">
        <v>0</v>
      </c>
      <c r="AT155" s="2">
        <v>0</v>
      </c>
      <c r="AU155" s="2">
        <v>0</v>
      </c>
      <c r="AV155" s="2">
        <v>0</v>
      </c>
      <c r="AW155" s="2">
        <v>0</v>
      </c>
      <c r="AX155" s="2">
        <v>838.83</v>
      </c>
      <c r="AY155" s="2">
        <v>0</v>
      </c>
      <c r="AZ155" s="2">
        <v>864.36</v>
      </c>
      <c r="BA155" s="2">
        <v>0</v>
      </c>
      <c r="BB155" s="3">
        <f t="shared" si="5"/>
        <v>1703.19</v>
      </c>
      <c r="BC155" s="3">
        <f t="shared" si="6"/>
        <v>0</v>
      </c>
    </row>
    <row r="156" spans="1:55">
      <c r="A156" t="s">
        <v>84</v>
      </c>
      <c r="B156">
        <v>166631</v>
      </c>
      <c r="C156" t="s">
        <v>103</v>
      </c>
      <c r="D156" t="s">
        <v>232</v>
      </c>
      <c r="E156" t="s">
        <v>89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0</v>
      </c>
      <c r="AU156" s="2">
        <v>0</v>
      </c>
      <c r="AV156" s="2">
        <v>0</v>
      </c>
      <c r="AW156" s="2">
        <v>0</v>
      </c>
      <c r="AX156" s="2">
        <v>547</v>
      </c>
      <c r="AY156" s="2">
        <v>0</v>
      </c>
      <c r="AZ156" s="2">
        <v>564</v>
      </c>
      <c r="BA156" s="2">
        <v>0</v>
      </c>
      <c r="BB156" s="3">
        <f t="shared" si="5"/>
        <v>1111</v>
      </c>
      <c r="BC156" s="3">
        <f t="shared" si="6"/>
        <v>0</v>
      </c>
    </row>
    <row r="157" spans="1:55">
      <c r="A157" t="s">
        <v>54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3">
        <f t="shared" si="5"/>
        <v>0</v>
      </c>
      <c r="BC157" s="3">
        <f t="shared" si="6"/>
        <v>0</v>
      </c>
    </row>
    <row r="158" spans="1:55">
      <c r="A158" t="s">
        <v>84</v>
      </c>
      <c r="B158">
        <v>166631</v>
      </c>
      <c r="C158" t="s">
        <v>103</v>
      </c>
      <c r="D158" t="s">
        <v>235</v>
      </c>
      <c r="E158" t="s">
        <v>86</v>
      </c>
      <c r="F158" s="2">
        <v>685.02</v>
      </c>
      <c r="G158" s="2">
        <v>0</v>
      </c>
      <c r="H158" s="2">
        <v>708.98</v>
      </c>
      <c r="I158" s="2">
        <v>0</v>
      </c>
      <c r="J158" s="2">
        <v>1344.46</v>
      </c>
      <c r="K158" s="2">
        <v>0</v>
      </c>
      <c r="L158" s="2">
        <v>1385.92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1271.7</v>
      </c>
      <c r="Y158" s="2">
        <v>0</v>
      </c>
      <c r="Z158" s="2">
        <v>1233.04</v>
      </c>
      <c r="AA158" s="2">
        <v>0</v>
      </c>
      <c r="AB158" s="2">
        <v>1139.54</v>
      </c>
      <c r="AC158" s="2">
        <v>0</v>
      </c>
      <c r="AD158" s="2">
        <v>723.52</v>
      </c>
      <c r="AE158" s="2">
        <v>0</v>
      </c>
      <c r="AF158" s="2">
        <v>1030.26</v>
      </c>
      <c r="AG158" s="2">
        <v>0</v>
      </c>
      <c r="AH158" s="2">
        <v>1080.1099999999999</v>
      </c>
      <c r="AI158" s="2">
        <v>0</v>
      </c>
      <c r="AJ158" s="2">
        <v>1546.3</v>
      </c>
      <c r="AK158" s="2">
        <v>0</v>
      </c>
      <c r="AL158" s="2">
        <v>2182.42</v>
      </c>
      <c r="AM158" s="2">
        <v>0</v>
      </c>
      <c r="AN158" s="2">
        <v>2320.04</v>
      </c>
      <c r="AO158" s="2">
        <v>0</v>
      </c>
      <c r="AP158" s="2">
        <v>2188.5</v>
      </c>
      <c r="AQ158" s="2">
        <v>0</v>
      </c>
      <c r="AR158" s="2">
        <v>2123.29</v>
      </c>
      <c r="AS158" s="2">
        <v>0</v>
      </c>
      <c r="AT158" s="2">
        <v>1519.24</v>
      </c>
      <c r="AU158" s="2">
        <v>0</v>
      </c>
      <c r="AV158" s="2">
        <v>1245.3399999999999</v>
      </c>
      <c r="AW158" s="2">
        <v>0</v>
      </c>
      <c r="AX158" s="2">
        <v>0</v>
      </c>
      <c r="AY158" s="2">
        <v>0</v>
      </c>
      <c r="AZ158" s="2">
        <v>0</v>
      </c>
      <c r="BA158" s="2">
        <v>0</v>
      </c>
      <c r="BB158" s="3">
        <f t="shared" si="5"/>
        <v>15959.019999999999</v>
      </c>
      <c r="BC158" s="3">
        <f t="shared" si="6"/>
        <v>7768.66</v>
      </c>
    </row>
    <row r="159" spans="1:55">
      <c r="A159" t="s">
        <v>84</v>
      </c>
      <c r="B159">
        <v>166631</v>
      </c>
      <c r="C159" t="s">
        <v>103</v>
      </c>
      <c r="D159" t="s">
        <v>234</v>
      </c>
      <c r="E159" t="s">
        <v>87</v>
      </c>
      <c r="F159" s="2">
        <v>757.14</v>
      </c>
      <c r="G159" s="2">
        <v>0</v>
      </c>
      <c r="H159" s="2">
        <v>757.14</v>
      </c>
      <c r="I159" s="2">
        <v>0</v>
      </c>
      <c r="J159" s="2">
        <v>757.14</v>
      </c>
      <c r="K159" s="2">
        <v>0</v>
      </c>
      <c r="L159" s="2">
        <v>757.14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1058.93</v>
      </c>
      <c r="Y159" s="2">
        <v>0</v>
      </c>
      <c r="Z159" s="2">
        <v>1058.93</v>
      </c>
      <c r="AA159" s="2">
        <v>0</v>
      </c>
      <c r="AB159" s="2">
        <v>1091.17</v>
      </c>
      <c r="AC159" s="2">
        <v>0</v>
      </c>
      <c r="AD159" s="2">
        <v>1091.17</v>
      </c>
      <c r="AE159" s="2">
        <v>0</v>
      </c>
      <c r="AF159" s="2">
        <v>1091.17</v>
      </c>
      <c r="AG159" s="2">
        <v>0</v>
      </c>
      <c r="AH159" s="2">
        <v>1091.17</v>
      </c>
      <c r="AI159" s="2">
        <v>0</v>
      </c>
      <c r="AJ159" s="2">
        <v>1091.17</v>
      </c>
      <c r="AK159" s="2">
        <v>0</v>
      </c>
      <c r="AL159" s="2">
        <v>1091.17</v>
      </c>
      <c r="AM159" s="2">
        <v>0</v>
      </c>
      <c r="AN159" s="2">
        <v>1091.17</v>
      </c>
      <c r="AO159" s="2">
        <v>0</v>
      </c>
      <c r="AP159" s="2">
        <v>899.26</v>
      </c>
      <c r="AQ159" s="2">
        <v>0</v>
      </c>
      <c r="AR159" s="2">
        <v>838.83</v>
      </c>
      <c r="AS159" s="2">
        <v>0</v>
      </c>
      <c r="AT159" s="2">
        <v>838.83</v>
      </c>
      <c r="AU159" s="2">
        <v>0</v>
      </c>
      <c r="AV159" s="2">
        <v>838.83</v>
      </c>
      <c r="AW159" s="2">
        <v>0</v>
      </c>
      <c r="AX159" s="2">
        <v>0</v>
      </c>
      <c r="AY159" s="2">
        <v>0</v>
      </c>
      <c r="AZ159" s="2">
        <v>0</v>
      </c>
      <c r="BA159" s="2">
        <v>0</v>
      </c>
      <c r="BB159" s="3">
        <f t="shared" si="5"/>
        <v>9962.77</v>
      </c>
      <c r="BC159" s="3">
        <f t="shared" si="6"/>
        <v>6237.59</v>
      </c>
    </row>
    <row r="160" spans="1:55">
      <c r="A160" t="s">
        <v>84</v>
      </c>
      <c r="B160">
        <v>166631</v>
      </c>
      <c r="C160" t="s">
        <v>103</v>
      </c>
      <c r="D160" t="s">
        <v>233</v>
      </c>
      <c r="E160" t="s">
        <v>88</v>
      </c>
      <c r="F160" s="2">
        <v>2463.6</v>
      </c>
      <c r="G160" s="2">
        <v>0</v>
      </c>
      <c r="H160" s="2">
        <v>2586.86</v>
      </c>
      <c r="I160" s="2">
        <v>0</v>
      </c>
      <c r="J160" s="2">
        <v>3738.34</v>
      </c>
      <c r="K160" s="2">
        <v>0</v>
      </c>
      <c r="L160" s="2">
        <v>4038.3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4086.3</v>
      </c>
      <c r="Y160" s="2">
        <v>0</v>
      </c>
      <c r="Z160" s="2">
        <v>4064.74</v>
      </c>
      <c r="AA160" s="2">
        <v>0</v>
      </c>
      <c r="AB160" s="2">
        <v>3601.18</v>
      </c>
      <c r="AC160" s="2">
        <v>0</v>
      </c>
      <c r="AD160" s="2">
        <v>2305.79</v>
      </c>
      <c r="AE160" s="2">
        <v>0</v>
      </c>
      <c r="AF160" s="2">
        <v>3289.97</v>
      </c>
      <c r="AG160" s="2">
        <v>0</v>
      </c>
      <c r="AH160" s="2">
        <v>3044.21</v>
      </c>
      <c r="AI160" s="2">
        <v>0</v>
      </c>
      <c r="AJ160" s="2">
        <v>4233.49</v>
      </c>
      <c r="AK160" s="2">
        <v>0</v>
      </c>
      <c r="AL160" s="2">
        <v>5599.05</v>
      </c>
      <c r="AM160" s="2">
        <v>0</v>
      </c>
      <c r="AN160" s="2">
        <v>5771.89</v>
      </c>
      <c r="AO160" s="2">
        <v>0</v>
      </c>
      <c r="AP160" s="2">
        <v>4927.8599999999997</v>
      </c>
      <c r="AQ160" s="2">
        <v>0</v>
      </c>
      <c r="AR160" s="2">
        <v>4190.28</v>
      </c>
      <c r="AS160" s="2">
        <v>0</v>
      </c>
      <c r="AT160" s="2">
        <v>2747.43</v>
      </c>
      <c r="AU160" s="2">
        <v>0</v>
      </c>
      <c r="AV160" s="2">
        <v>1964.93</v>
      </c>
      <c r="AW160" s="2">
        <v>0</v>
      </c>
      <c r="AX160" s="2">
        <v>0</v>
      </c>
      <c r="AY160" s="2">
        <v>0</v>
      </c>
      <c r="AZ160" s="2">
        <v>0</v>
      </c>
      <c r="BA160" s="2">
        <v>0</v>
      </c>
      <c r="BB160" s="3">
        <f t="shared" si="5"/>
        <v>38074.9</v>
      </c>
      <c r="BC160" s="3">
        <f t="shared" si="6"/>
        <v>24579.32</v>
      </c>
    </row>
    <row r="161" spans="1:55">
      <c r="A161" t="s">
        <v>84</v>
      </c>
      <c r="B161">
        <v>166631</v>
      </c>
      <c r="C161" t="s">
        <v>103</v>
      </c>
      <c r="D161" t="s">
        <v>232</v>
      </c>
      <c r="E161" t="s">
        <v>89</v>
      </c>
      <c r="F161" s="2">
        <v>531</v>
      </c>
      <c r="G161" s="2">
        <v>0</v>
      </c>
      <c r="H161" s="2">
        <v>531</v>
      </c>
      <c r="I161" s="2">
        <v>0</v>
      </c>
      <c r="J161" s="2">
        <v>531</v>
      </c>
      <c r="K161" s="2">
        <v>0</v>
      </c>
      <c r="L161" s="2">
        <v>531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531</v>
      </c>
      <c r="Y161" s="2">
        <v>0</v>
      </c>
      <c r="Z161" s="2">
        <v>531</v>
      </c>
      <c r="AA161" s="2">
        <v>0</v>
      </c>
      <c r="AB161" s="2">
        <v>547</v>
      </c>
      <c r="AC161" s="2">
        <v>0</v>
      </c>
      <c r="AD161" s="2">
        <v>547</v>
      </c>
      <c r="AE161" s="2">
        <v>0</v>
      </c>
      <c r="AF161" s="2">
        <v>547</v>
      </c>
      <c r="AG161" s="2">
        <v>0</v>
      </c>
      <c r="AH161" s="2">
        <v>547</v>
      </c>
      <c r="AI161" s="2">
        <v>0</v>
      </c>
      <c r="AJ161" s="2">
        <v>547</v>
      </c>
      <c r="AK161" s="2">
        <v>0</v>
      </c>
      <c r="AL161" s="2">
        <v>547</v>
      </c>
      <c r="AM161" s="2">
        <v>0</v>
      </c>
      <c r="AN161" s="2">
        <v>547</v>
      </c>
      <c r="AO161" s="2">
        <v>0</v>
      </c>
      <c r="AP161" s="2">
        <v>547</v>
      </c>
      <c r="AQ161" s="2">
        <v>0</v>
      </c>
      <c r="AR161" s="2">
        <v>547</v>
      </c>
      <c r="AS161" s="2">
        <v>0</v>
      </c>
      <c r="AT161" s="2">
        <v>547</v>
      </c>
      <c r="AU161" s="2">
        <v>0</v>
      </c>
      <c r="AV161" s="2">
        <v>547</v>
      </c>
      <c r="AW161" s="2">
        <v>0</v>
      </c>
      <c r="AX161" s="2">
        <v>0</v>
      </c>
      <c r="AY161" s="2">
        <v>0</v>
      </c>
      <c r="AZ161" s="2">
        <v>0</v>
      </c>
      <c r="BA161" s="2">
        <v>0</v>
      </c>
      <c r="BB161" s="3">
        <f t="shared" si="5"/>
        <v>5470</v>
      </c>
      <c r="BC161" s="3">
        <f t="shared" si="6"/>
        <v>3733</v>
      </c>
    </row>
    <row r="162" spans="1:55">
      <c r="A162" t="s">
        <v>54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3">
        <f t="shared" si="5"/>
        <v>0</v>
      </c>
      <c r="BC162" s="3">
        <f t="shared" si="6"/>
        <v>0</v>
      </c>
    </row>
    <row r="163" spans="1:55">
      <c r="A163" t="s">
        <v>84</v>
      </c>
      <c r="B163">
        <v>166719</v>
      </c>
      <c r="C163" t="s">
        <v>104</v>
      </c>
      <c r="D163" t="s">
        <v>235</v>
      </c>
      <c r="E163" t="s">
        <v>99</v>
      </c>
      <c r="F163" s="2">
        <v>297.82</v>
      </c>
      <c r="G163" s="2">
        <v>0</v>
      </c>
      <c r="H163" s="2">
        <v>325.45999999999998</v>
      </c>
      <c r="I163" s="2">
        <v>0</v>
      </c>
      <c r="J163" s="2">
        <v>256.81</v>
      </c>
      <c r="K163" s="2">
        <v>0</v>
      </c>
      <c r="L163" s="2">
        <v>656.06</v>
      </c>
      <c r="M163" s="2">
        <v>0</v>
      </c>
      <c r="N163" s="2">
        <v>1245.24</v>
      </c>
      <c r="O163" s="2">
        <v>0</v>
      </c>
      <c r="P163" s="2">
        <v>2704.72</v>
      </c>
      <c r="Q163" s="2">
        <v>0</v>
      </c>
      <c r="R163" s="2">
        <v>3338.61</v>
      </c>
      <c r="S163" s="2">
        <v>0</v>
      </c>
      <c r="T163" s="2">
        <v>2797.67</v>
      </c>
      <c r="U163" s="2">
        <v>0</v>
      </c>
      <c r="V163" s="2">
        <v>1848.53</v>
      </c>
      <c r="W163" s="2">
        <v>0</v>
      </c>
      <c r="X163" s="2">
        <v>1414.73</v>
      </c>
      <c r="Y163" s="2">
        <v>0</v>
      </c>
      <c r="Z163" s="2">
        <v>402.19</v>
      </c>
      <c r="AA163" s="2">
        <v>0</v>
      </c>
      <c r="AB163" s="2">
        <v>244.61</v>
      </c>
      <c r="AC163" s="2">
        <v>0</v>
      </c>
      <c r="AD163" s="2">
        <v>333.64</v>
      </c>
      <c r="AE163" s="2">
        <v>0</v>
      </c>
      <c r="AF163" s="2">
        <v>31.01</v>
      </c>
      <c r="AG163" s="2">
        <v>0</v>
      </c>
      <c r="AH163" s="2">
        <v>272.23</v>
      </c>
      <c r="AI163" s="2">
        <v>0</v>
      </c>
      <c r="AJ163" s="2">
        <v>215.23</v>
      </c>
      <c r="AK163" s="2">
        <v>0</v>
      </c>
      <c r="AL163" s="2">
        <v>1311.3</v>
      </c>
      <c r="AM163" s="2">
        <v>0</v>
      </c>
      <c r="AN163" s="2">
        <v>1853.94</v>
      </c>
      <c r="AO163" s="2">
        <v>0</v>
      </c>
      <c r="AP163" s="2">
        <v>2686.79</v>
      </c>
      <c r="AQ163" s="2">
        <v>0</v>
      </c>
      <c r="AR163" s="2">
        <v>2472.42</v>
      </c>
      <c r="AS163" s="2">
        <v>0</v>
      </c>
      <c r="AT163" s="2">
        <v>1791.62</v>
      </c>
      <c r="AU163" s="2">
        <v>0</v>
      </c>
      <c r="AV163" s="2">
        <v>642.80999999999995</v>
      </c>
      <c r="AW163" s="2">
        <v>0</v>
      </c>
      <c r="AX163" s="2">
        <v>629.13</v>
      </c>
      <c r="AY163" s="2">
        <v>0</v>
      </c>
      <c r="AZ163" s="2">
        <v>164.92</v>
      </c>
      <c r="BA163" s="2">
        <v>0</v>
      </c>
      <c r="BB163" s="3">
        <f t="shared" si="5"/>
        <v>12405.039999999999</v>
      </c>
      <c r="BC163" s="3">
        <f t="shared" si="6"/>
        <v>15532.45</v>
      </c>
    </row>
    <row r="164" spans="1:55">
      <c r="A164" t="s">
        <v>84</v>
      </c>
      <c r="B164">
        <v>166719</v>
      </c>
      <c r="C164" t="s">
        <v>104</v>
      </c>
      <c r="D164" t="s">
        <v>234</v>
      </c>
      <c r="E164" t="s">
        <v>94</v>
      </c>
      <c r="F164" s="2">
        <v>1121.22</v>
      </c>
      <c r="G164" s="2">
        <v>0</v>
      </c>
      <c r="H164" s="2">
        <v>1121.22</v>
      </c>
      <c r="I164" s="2">
        <v>0</v>
      </c>
      <c r="J164" s="2">
        <v>1121.22</v>
      </c>
      <c r="K164" s="2">
        <v>0</v>
      </c>
      <c r="L164" s="2">
        <v>1121.22</v>
      </c>
      <c r="M164" s="2">
        <v>0</v>
      </c>
      <c r="N164" s="2">
        <v>1121.22</v>
      </c>
      <c r="O164" s="2">
        <v>0</v>
      </c>
      <c r="P164" s="2">
        <v>1121.22</v>
      </c>
      <c r="Q164" s="2">
        <v>0</v>
      </c>
      <c r="R164" s="2">
        <v>1121.22</v>
      </c>
      <c r="S164" s="2">
        <v>0</v>
      </c>
      <c r="T164" s="2">
        <v>1121.22</v>
      </c>
      <c r="U164" s="2">
        <v>0</v>
      </c>
      <c r="V164" s="2">
        <v>1026.96</v>
      </c>
      <c r="W164" s="2">
        <v>0</v>
      </c>
      <c r="X164" s="2">
        <v>1026.96</v>
      </c>
      <c r="Y164" s="2">
        <v>0</v>
      </c>
      <c r="Z164" s="2">
        <v>1026.96</v>
      </c>
      <c r="AA164" s="2">
        <v>0</v>
      </c>
      <c r="AB164" s="2">
        <v>1026.96</v>
      </c>
      <c r="AC164" s="2">
        <v>0</v>
      </c>
      <c r="AD164" s="2">
        <v>1058.23</v>
      </c>
      <c r="AE164" s="2">
        <v>0</v>
      </c>
      <c r="AF164" s="2">
        <v>1058.23</v>
      </c>
      <c r="AG164" s="2">
        <v>0</v>
      </c>
      <c r="AH164" s="2">
        <v>1058.23</v>
      </c>
      <c r="AI164" s="2">
        <v>0</v>
      </c>
      <c r="AJ164" s="2">
        <v>1058.23</v>
      </c>
      <c r="AK164" s="2">
        <v>0</v>
      </c>
      <c r="AL164" s="2">
        <v>1058.23</v>
      </c>
      <c r="AM164" s="2">
        <v>0</v>
      </c>
      <c r="AN164" s="2">
        <v>1058.23</v>
      </c>
      <c r="AO164" s="2">
        <v>0</v>
      </c>
      <c r="AP164" s="2">
        <v>1058.23</v>
      </c>
      <c r="AQ164" s="2">
        <v>0</v>
      </c>
      <c r="AR164" s="2">
        <v>917.81</v>
      </c>
      <c r="AS164" s="2">
        <v>0</v>
      </c>
      <c r="AT164" s="2">
        <v>698.02</v>
      </c>
      <c r="AU164" s="2">
        <v>0</v>
      </c>
      <c r="AV164" s="2">
        <v>698.02</v>
      </c>
      <c r="AW164" s="2">
        <v>0</v>
      </c>
      <c r="AX164" s="2">
        <v>698.02</v>
      </c>
      <c r="AY164" s="2">
        <v>0</v>
      </c>
      <c r="AZ164" s="2">
        <v>698.02</v>
      </c>
      <c r="BA164" s="2">
        <v>0</v>
      </c>
      <c r="BB164" s="3">
        <f t="shared" si="5"/>
        <v>11117.5</v>
      </c>
      <c r="BC164" s="3">
        <f t="shared" si="6"/>
        <v>13077.599999999999</v>
      </c>
    </row>
    <row r="165" spans="1:55">
      <c r="A165" t="s">
        <v>84</v>
      </c>
      <c r="B165">
        <v>166719</v>
      </c>
      <c r="C165" t="s">
        <v>104</v>
      </c>
      <c r="D165" t="s">
        <v>233</v>
      </c>
      <c r="E165" t="s">
        <v>88</v>
      </c>
      <c r="F165" s="2">
        <v>955.72</v>
      </c>
      <c r="G165" s="2">
        <v>0</v>
      </c>
      <c r="H165" s="2">
        <v>1170.48</v>
      </c>
      <c r="I165" s="2">
        <v>0</v>
      </c>
      <c r="J165" s="2">
        <v>937.02</v>
      </c>
      <c r="K165" s="2">
        <v>0</v>
      </c>
      <c r="L165" s="2">
        <v>1824.21</v>
      </c>
      <c r="M165" s="2">
        <v>0</v>
      </c>
      <c r="N165" s="2">
        <v>3628.38</v>
      </c>
      <c r="O165" s="2">
        <v>0</v>
      </c>
      <c r="P165" s="2">
        <v>8088.64</v>
      </c>
      <c r="Q165" s="2">
        <v>0</v>
      </c>
      <c r="R165" s="2">
        <v>14509.46</v>
      </c>
      <c r="S165" s="2">
        <v>0</v>
      </c>
      <c r="T165" s="2">
        <v>11072.85</v>
      </c>
      <c r="U165" s="2">
        <v>0</v>
      </c>
      <c r="V165" s="2">
        <v>6109.82</v>
      </c>
      <c r="W165" s="2">
        <v>0</v>
      </c>
      <c r="X165" s="2">
        <v>4076.44</v>
      </c>
      <c r="Y165" s="2">
        <v>0</v>
      </c>
      <c r="Z165" s="2">
        <v>1292.3499999999999</v>
      </c>
      <c r="AA165" s="2">
        <v>0</v>
      </c>
      <c r="AB165" s="2">
        <v>806.36</v>
      </c>
      <c r="AC165" s="2">
        <v>0</v>
      </c>
      <c r="AD165" s="2">
        <v>1054.3699999999999</v>
      </c>
      <c r="AE165" s="2">
        <v>0</v>
      </c>
      <c r="AF165" s="2">
        <v>98.82</v>
      </c>
      <c r="AG165" s="2">
        <v>0</v>
      </c>
      <c r="AH165" s="2">
        <v>869.33</v>
      </c>
      <c r="AI165" s="2">
        <v>0</v>
      </c>
      <c r="AJ165" s="2">
        <v>606.61</v>
      </c>
      <c r="AK165" s="2">
        <v>0</v>
      </c>
      <c r="AL165" s="2">
        <v>3590.13</v>
      </c>
      <c r="AM165" s="2">
        <v>0</v>
      </c>
      <c r="AN165" s="2">
        <v>4756.34</v>
      </c>
      <c r="AO165" s="2">
        <v>0</v>
      </c>
      <c r="AP165" s="2">
        <v>7543.25</v>
      </c>
      <c r="AQ165" s="2">
        <v>0</v>
      </c>
      <c r="AR165" s="2">
        <v>5989.21</v>
      </c>
      <c r="AS165" s="2">
        <v>0</v>
      </c>
      <c r="AT165" s="2">
        <v>3535.75</v>
      </c>
      <c r="AU165" s="2">
        <v>0</v>
      </c>
      <c r="AV165" s="2">
        <v>1162.47</v>
      </c>
      <c r="AW165" s="2">
        <v>0</v>
      </c>
      <c r="AX165" s="2">
        <v>992.66</v>
      </c>
      <c r="AY165" s="2">
        <v>0</v>
      </c>
      <c r="AZ165" s="2">
        <v>246.52</v>
      </c>
      <c r="BA165" s="2">
        <v>0</v>
      </c>
      <c r="BB165" s="3">
        <f t="shared" si="5"/>
        <v>30445.46</v>
      </c>
      <c r="BC165" s="3">
        <f t="shared" si="6"/>
        <v>54471.73</v>
      </c>
    </row>
    <row r="166" spans="1:55">
      <c r="A166" t="s">
        <v>84</v>
      </c>
      <c r="B166">
        <v>166719</v>
      </c>
      <c r="C166" t="s">
        <v>104</v>
      </c>
      <c r="D166" t="s">
        <v>232</v>
      </c>
      <c r="E166" t="s">
        <v>89</v>
      </c>
      <c r="F166" s="2">
        <v>531</v>
      </c>
      <c r="G166" s="2">
        <v>0</v>
      </c>
      <c r="H166" s="2">
        <v>531</v>
      </c>
      <c r="I166" s="2">
        <v>0</v>
      </c>
      <c r="J166" s="2">
        <v>531</v>
      </c>
      <c r="K166" s="2">
        <v>0</v>
      </c>
      <c r="L166" s="2">
        <v>531</v>
      </c>
      <c r="M166" s="2">
        <v>0</v>
      </c>
      <c r="N166" s="2">
        <v>531</v>
      </c>
      <c r="O166" s="2">
        <v>0</v>
      </c>
      <c r="P166" s="2">
        <v>531</v>
      </c>
      <c r="Q166" s="2">
        <v>0</v>
      </c>
      <c r="R166" s="2">
        <v>531</v>
      </c>
      <c r="S166" s="2">
        <v>0</v>
      </c>
      <c r="T166" s="2">
        <v>531</v>
      </c>
      <c r="U166" s="2">
        <v>0</v>
      </c>
      <c r="V166" s="2">
        <v>531</v>
      </c>
      <c r="W166" s="2">
        <v>0</v>
      </c>
      <c r="X166" s="2">
        <v>531</v>
      </c>
      <c r="Y166" s="2">
        <v>0</v>
      </c>
      <c r="Z166" s="2">
        <v>531</v>
      </c>
      <c r="AA166" s="2">
        <v>0</v>
      </c>
      <c r="AB166" s="2">
        <v>531</v>
      </c>
      <c r="AC166" s="2">
        <v>0</v>
      </c>
      <c r="AD166" s="2">
        <v>547</v>
      </c>
      <c r="AE166" s="2">
        <v>0</v>
      </c>
      <c r="AF166" s="2">
        <v>547</v>
      </c>
      <c r="AG166" s="2">
        <v>0</v>
      </c>
      <c r="AH166" s="2">
        <v>547</v>
      </c>
      <c r="AI166" s="2">
        <v>0</v>
      </c>
      <c r="AJ166" s="2">
        <v>547</v>
      </c>
      <c r="AK166" s="2">
        <v>0</v>
      </c>
      <c r="AL166" s="2">
        <v>547</v>
      </c>
      <c r="AM166" s="2">
        <v>0</v>
      </c>
      <c r="AN166" s="2">
        <v>547</v>
      </c>
      <c r="AO166" s="2">
        <v>0</v>
      </c>
      <c r="AP166" s="2">
        <v>547</v>
      </c>
      <c r="AQ166" s="2">
        <v>0</v>
      </c>
      <c r="AR166" s="2">
        <v>547</v>
      </c>
      <c r="AS166" s="2">
        <v>0</v>
      </c>
      <c r="AT166" s="2">
        <v>547</v>
      </c>
      <c r="AU166" s="2">
        <v>0</v>
      </c>
      <c r="AV166" s="2">
        <v>547</v>
      </c>
      <c r="AW166" s="2">
        <v>0</v>
      </c>
      <c r="AX166" s="2">
        <v>547</v>
      </c>
      <c r="AY166" s="2">
        <v>0</v>
      </c>
      <c r="AZ166" s="2">
        <v>547</v>
      </c>
      <c r="BA166" s="2">
        <v>0</v>
      </c>
      <c r="BB166" s="3">
        <f t="shared" si="5"/>
        <v>6564</v>
      </c>
      <c r="BC166" s="3">
        <f t="shared" si="6"/>
        <v>6372</v>
      </c>
    </row>
    <row r="167" spans="1:55">
      <c r="A167" t="s">
        <v>54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3">
        <f t="shared" si="5"/>
        <v>0</v>
      </c>
      <c r="BC167" s="3">
        <f t="shared" si="6"/>
        <v>0</v>
      </c>
    </row>
    <row r="168" spans="1:55">
      <c r="A168" t="s">
        <v>84</v>
      </c>
      <c r="B168">
        <v>166720</v>
      </c>
      <c r="C168" t="s">
        <v>105</v>
      </c>
      <c r="D168" t="s">
        <v>235</v>
      </c>
      <c r="E168" t="s">
        <v>86</v>
      </c>
      <c r="F168" s="2">
        <v>2870.93</v>
      </c>
      <c r="G168" s="2">
        <v>0</v>
      </c>
      <c r="H168" s="2">
        <v>2818.61</v>
      </c>
      <c r="I168" s="2">
        <v>0</v>
      </c>
      <c r="J168" s="2">
        <v>2932.79</v>
      </c>
      <c r="K168" s="2">
        <v>0</v>
      </c>
      <c r="L168" s="2">
        <v>3005.16</v>
      </c>
      <c r="M168" s="2">
        <v>0</v>
      </c>
      <c r="N168" s="2">
        <v>3170.4</v>
      </c>
      <c r="O168" s="2">
        <v>0</v>
      </c>
      <c r="P168" s="2">
        <v>3269.12</v>
      </c>
      <c r="Q168" s="2">
        <v>0</v>
      </c>
      <c r="R168" s="2">
        <v>3332.91</v>
      </c>
      <c r="S168" s="2">
        <v>0</v>
      </c>
      <c r="T168" s="2">
        <v>3011.82</v>
      </c>
      <c r="U168" s="2">
        <v>0</v>
      </c>
      <c r="V168" s="2">
        <v>3065.92</v>
      </c>
      <c r="W168" s="2">
        <v>0</v>
      </c>
      <c r="X168" s="2">
        <v>3154.42</v>
      </c>
      <c r="Y168" s="2">
        <v>0</v>
      </c>
      <c r="Z168" s="2">
        <v>2972.97</v>
      </c>
      <c r="AA168" s="2">
        <v>0</v>
      </c>
      <c r="AB168" s="2">
        <v>2579.5100000000002</v>
      </c>
      <c r="AC168" s="2">
        <v>0</v>
      </c>
      <c r="AD168" s="2">
        <v>1610.9</v>
      </c>
      <c r="AE168" s="2">
        <v>0</v>
      </c>
      <c r="AF168" s="2">
        <v>0</v>
      </c>
      <c r="AG168" s="2">
        <v>0</v>
      </c>
      <c r="AH168" s="2">
        <v>1541.13</v>
      </c>
      <c r="AI168" s="2">
        <v>0</v>
      </c>
      <c r="AJ168" s="2">
        <v>0</v>
      </c>
      <c r="AK168" s="2">
        <v>0</v>
      </c>
      <c r="AL168" s="2">
        <v>0</v>
      </c>
      <c r="AM168" s="2">
        <v>0</v>
      </c>
      <c r="AN168" s="2">
        <v>0</v>
      </c>
      <c r="AO168" s="2">
        <v>0</v>
      </c>
      <c r="AP168" s="2">
        <v>0</v>
      </c>
      <c r="AQ168" s="2">
        <v>0</v>
      </c>
      <c r="AR168" s="2">
        <v>0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  <c r="AZ168" s="2">
        <v>0</v>
      </c>
      <c r="BA168" s="2">
        <v>0</v>
      </c>
      <c r="BB168" s="3">
        <f t="shared" si="5"/>
        <v>3152.03</v>
      </c>
      <c r="BC168" s="3">
        <f t="shared" si="6"/>
        <v>36184.559999999998</v>
      </c>
    </row>
    <row r="169" spans="1:55">
      <c r="A169" t="s">
        <v>84</v>
      </c>
      <c r="B169">
        <v>166720</v>
      </c>
      <c r="C169" t="s">
        <v>105</v>
      </c>
      <c r="D169" t="s">
        <v>234</v>
      </c>
      <c r="E169" t="s">
        <v>87</v>
      </c>
      <c r="F169" s="2">
        <v>1500.57</v>
      </c>
      <c r="G169" s="2">
        <v>0</v>
      </c>
      <c r="H169" s="2">
        <v>1500.57</v>
      </c>
      <c r="I169" s="2">
        <v>0</v>
      </c>
      <c r="J169" s="2">
        <v>1500.57</v>
      </c>
      <c r="K169" s="2">
        <v>0</v>
      </c>
      <c r="L169" s="2">
        <v>1500.57</v>
      </c>
      <c r="M169" s="2">
        <v>0</v>
      </c>
      <c r="N169" s="2">
        <v>1520.09</v>
      </c>
      <c r="O169" s="2">
        <v>0</v>
      </c>
      <c r="P169" s="2">
        <v>1541.03</v>
      </c>
      <c r="Q169" s="2">
        <v>0</v>
      </c>
      <c r="R169" s="2">
        <v>1541.03</v>
      </c>
      <c r="S169" s="2">
        <v>0</v>
      </c>
      <c r="T169" s="2">
        <v>1541.03</v>
      </c>
      <c r="U169" s="2">
        <v>0</v>
      </c>
      <c r="V169" s="2">
        <v>1541.03</v>
      </c>
      <c r="W169" s="2">
        <v>0</v>
      </c>
      <c r="X169" s="2">
        <v>1541.03</v>
      </c>
      <c r="Y169" s="2">
        <v>0</v>
      </c>
      <c r="Z169" s="2">
        <v>1541.03</v>
      </c>
      <c r="AA169" s="2">
        <v>0</v>
      </c>
      <c r="AB169" s="2">
        <v>1541.03</v>
      </c>
      <c r="AC169" s="2">
        <v>0</v>
      </c>
      <c r="AD169" s="2">
        <v>1587.94</v>
      </c>
      <c r="AE169" s="2">
        <v>0</v>
      </c>
      <c r="AF169" s="2">
        <v>0</v>
      </c>
      <c r="AG169" s="2">
        <v>0</v>
      </c>
      <c r="AH169" s="2">
        <v>1587.94</v>
      </c>
      <c r="AI169" s="2">
        <v>0</v>
      </c>
      <c r="AJ169" s="2">
        <v>0</v>
      </c>
      <c r="AK169" s="2">
        <v>0</v>
      </c>
      <c r="AL169" s="2">
        <v>0</v>
      </c>
      <c r="AM169" s="2">
        <v>0</v>
      </c>
      <c r="AN169" s="2">
        <v>0</v>
      </c>
      <c r="AO169" s="2">
        <v>0</v>
      </c>
      <c r="AP169" s="2">
        <v>0</v>
      </c>
      <c r="AQ169" s="2">
        <v>0</v>
      </c>
      <c r="AR169" s="2">
        <v>0</v>
      </c>
      <c r="AS169" s="2">
        <v>0</v>
      </c>
      <c r="AT169" s="2">
        <v>0</v>
      </c>
      <c r="AU169" s="2">
        <v>0</v>
      </c>
      <c r="AV169" s="2">
        <v>0</v>
      </c>
      <c r="AW169" s="2">
        <v>0</v>
      </c>
      <c r="AX169" s="2">
        <v>0</v>
      </c>
      <c r="AY169" s="2">
        <v>0</v>
      </c>
      <c r="AZ169" s="2">
        <v>0</v>
      </c>
      <c r="BA169" s="2">
        <v>0</v>
      </c>
      <c r="BB169" s="3">
        <f t="shared" si="5"/>
        <v>3175.88</v>
      </c>
      <c r="BC169" s="3">
        <f t="shared" si="6"/>
        <v>18309.580000000002</v>
      </c>
    </row>
    <row r="170" spans="1:55">
      <c r="A170" t="s">
        <v>84</v>
      </c>
      <c r="B170">
        <v>166720</v>
      </c>
      <c r="C170" t="s">
        <v>105</v>
      </c>
      <c r="D170" t="s">
        <v>233</v>
      </c>
      <c r="E170" t="s">
        <v>88</v>
      </c>
      <c r="F170" s="2">
        <v>11321.05</v>
      </c>
      <c r="G170" s="2">
        <v>0</v>
      </c>
      <c r="H170" s="2">
        <v>12313.78</v>
      </c>
      <c r="I170" s="2">
        <v>0</v>
      </c>
      <c r="J170" s="2">
        <v>13320.5</v>
      </c>
      <c r="K170" s="2">
        <v>0</v>
      </c>
      <c r="L170" s="2">
        <v>10550.81</v>
      </c>
      <c r="M170" s="2">
        <v>0</v>
      </c>
      <c r="N170" s="2">
        <v>12012.94</v>
      </c>
      <c r="O170" s="2">
        <v>0</v>
      </c>
      <c r="P170" s="2">
        <v>10924.66</v>
      </c>
      <c r="Q170" s="2">
        <v>0</v>
      </c>
      <c r="R170" s="2">
        <v>14472.61</v>
      </c>
      <c r="S170" s="2">
        <v>0</v>
      </c>
      <c r="T170" s="2">
        <v>12465.56</v>
      </c>
      <c r="U170" s="2">
        <v>0</v>
      </c>
      <c r="V170" s="2">
        <v>12940.66</v>
      </c>
      <c r="W170" s="2">
        <v>0</v>
      </c>
      <c r="X170" s="2">
        <v>11787.95</v>
      </c>
      <c r="Y170" s="2">
        <v>0</v>
      </c>
      <c r="Z170" s="2">
        <v>11987.3</v>
      </c>
      <c r="AA170" s="2">
        <v>0</v>
      </c>
      <c r="AB170" s="2">
        <v>9721.36</v>
      </c>
      <c r="AC170" s="2">
        <v>0</v>
      </c>
      <c r="AD170" s="2">
        <v>5090.75</v>
      </c>
      <c r="AE170" s="2">
        <v>0</v>
      </c>
      <c r="AF170" s="2">
        <v>0</v>
      </c>
      <c r="AG170" s="2">
        <v>0</v>
      </c>
      <c r="AH170" s="2">
        <v>4921.37</v>
      </c>
      <c r="AI170" s="2">
        <v>0</v>
      </c>
      <c r="AJ170" s="2">
        <v>0</v>
      </c>
      <c r="AK170" s="2">
        <v>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  <c r="AZ170" s="2">
        <v>0</v>
      </c>
      <c r="BA170" s="2">
        <v>0</v>
      </c>
      <c r="BB170" s="3">
        <f t="shared" si="5"/>
        <v>10012.119999999999</v>
      </c>
      <c r="BC170" s="3">
        <f t="shared" si="6"/>
        <v>143819.18</v>
      </c>
    </row>
    <row r="171" spans="1:55">
      <c r="A171" t="s">
        <v>84</v>
      </c>
      <c r="B171">
        <v>166720</v>
      </c>
      <c r="C171" t="s">
        <v>105</v>
      </c>
      <c r="D171" t="s">
        <v>232</v>
      </c>
      <c r="E171" t="s">
        <v>89</v>
      </c>
      <c r="F171" s="2">
        <v>531</v>
      </c>
      <c r="G171" s="2">
        <v>0</v>
      </c>
      <c r="H171" s="2">
        <v>531</v>
      </c>
      <c r="I171" s="2">
        <v>0</v>
      </c>
      <c r="J171" s="2">
        <v>531</v>
      </c>
      <c r="K171" s="2">
        <v>0</v>
      </c>
      <c r="L171" s="2">
        <v>531</v>
      </c>
      <c r="M171" s="2">
        <v>0</v>
      </c>
      <c r="N171" s="2">
        <v>531</v>
      </c>
      <c r="O171" s="2">
        <v>0</v>
      </c>
      <c r="P171" s="2">
        <v>531</v>
      </c>
      <c r="Q171" s="2">
        <v>0</v>
      </c>
      <c r="R171" s="2">
        <v>531</v>
      </c>
      <c r="S171" s="2">
        <v>0</v>
      </c>
      <c r="T171" s="2">
        <v>531</v>
      </c>
      <c r="U171" s="2">
        <v>0</v>
      </c>
      <c r="V171" s="2">
        <v>531</v>
      </c>
      <c r="W171" s="2">
        <v>0</v>
      </c>
      <c r="X171" s="2">
        <v>531</v>
      </c>
      <c r="Y171" s="2">
        <v>0</v>
      </c>
      <c r="Z171" s="2">
        <v>531</v>
      </c>
      <c r="AA171" s="2">
        <v>0</v>
      </c>
      <c r="AB171" s="2">
        <v>531</v>
      </c>
      <c r="AC171" s="2">
        <v>0</v>
      </c>
      <c r="AD171" s="2">
        <v>547</v>
      </c>
      <c r="AE171" s="2">
        <v>0</v>
      </c>
      <c r="AF171" s="2">
        <v>0</v>
      </c>
      <c r="AG171" s="2">
        <v>0</v>
      </c>
      <c r="AH171" s="2">
        <v>547</v>
      </c>
      <c r="AI171" s="2">
        <v>0</v>
      </c>
      <c r="AJ171" s="2">
        <v>0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0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  <c r="AZ171" s="2">
        <v>0</v>
      </c>
      <c r="BA171" s="2">
        <v>0</v>
      </c>
      <c r="BB171" s="3">
        <f t="shared" si="5"/>
        <v>1094</v>
      </c>
      <c r="BC171" s="3">
        <f t="shared" si="6"/>
        <v>6372</v>
      </c>
    </row>
    <row r="172" spans="1:55">
      <c r="A172" t="s">
        <v>54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3">
        <f t="shared" si="5"/>
        <v>0</v>
      </c>
      <c r="BC172" s="3">
        <f t="shared" si="6"/>
        <v>0</v>
      </c>
    </row>
    <row r="173" spans="1:55">
      <c r="A173" t="s">
        <v>84</v>
      </c>
      <c r="B173">
        <v>166720</v>
      </c>
      <c r="C173" t="s">
        <v>105</v>
      </c>
      <c r="D173" t="s">
        <v>232</v>
      </c>
      <c r="E173" t="s">
        <v>89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547</v>
      </c>
      <c r="AI173" s="2">
        <v>-547</v>
      </c>
      <c r="AJ173" s="2">
        <v>0</v>
      </c>
      <c r="AK173" s="2">
        <v>0</v>
      </c>
      <c r="AL173" s="2">
        <v>0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0</v>
      </c>
      <c r="AU173" s="2">
        <v>0</v>
      </c>
      <c r="AV173" s="2">
        <v>0</v>
      </c>
      <c r="AW173" s="2">
        <v>0</v>
      </c>
      <c r="AX173" s="2">
        <v>0</v>
      </c>
      <c r="AY173" s="2">
        <v>0</v>
      </c>
      <c r="AZ173" s="2">
        <v>0</v>
      </c>
      <c r="BA173" s="2">
        <v>0</v>
      </c>
      <c r="BB173" s="3">
        <f t="shared" si="5"/>
        <v>0</v>
      </c>
      <c r="BC173" s="3">
        <f t="shared" si="6"/>
        <v>0</v>
      </c>
    </row>
    <row r="174" spans="1:55">
      <c r="A174" t="s">
        <v>54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3">
        <f t="shared" si="5"/>
        <v>0</v>
      </c>
      <c r="BC174" s="3">
        <f t="shared" si="6"/>
        <v>0</v>
      </c>
    </row>
    <row r="175" spans="1:55">
      <c r="A175" t="s">
        <v>84</v>
      </c>
      <c r="B175">
        <v>166738</v>
      </c>
      <c r="C175" t="s">
        <v>106</v>
      </c>
      <c r="D175" t="s">
        <v>235</v>
      </c>
      <c r="E175" t="s">
        <v>97</v>
      </c>
      <c r="F175" s="2">
        <v>10884.5</v>
      </c>
      <c r="G175" s="2">
        <v>0</v>
      </c>
      <c r="H175" s="2">
        <v>11184.5</v>
      </c>
      <c r="I175" s="2">
        <v>0</v>
      </c>
      <c r="J175" s="2">
        <v>13675</v>
      </c>
      <c r="K175" s="2">
        <v>0</v>
      </c>
      <c r="L175" s="2">
        <v>14029.5</v>
      </c>
      <c r="M175" s="2">
        <v>0</v>
      </c>
      <c r="N175" s="2">
        <v>14633</v>
      </c>
      <c r="O175" s="2">
        <v>0</v>
      </c>
      <c r="P175" s="2">
        <v>14570</v>
      </c>
      <c r="Q175" s="2">
        <v>0</v>
      </c>
      <c r="R175" s="2">
        <v>14396.5</v>
      </c>
      <c r="S175" s="2">
        <v>0</v>
      </c>
      <c r="T175" s="2">
        <v>15214</v>
      </c>
      <c r="U175" s="2">
        <v>0</v>
      </c>
      <c r="V175" s="2">
        <v>13146</v>
      </c>
      <c r="W175" s="2">
        <v>0</v>
      </c>
      <c r="X175" s="2">
        <v>13989</v>
      </c>
      <c r="Y175" s="2">
        <v>0</v>
      </c>
      <c r="Z175" s="2">
        <v>10688.5</v>
      </c>
      <c r="AA175" s="2">
        <v>0</v>
      </c>
      <c r="AB175" s="2">
        <v>8798.5</v>
      </c>
      <c r="AC175" s="2">
        <v>0</v>
      </c>
      <c r="AD175" s="2">
        <v>12173.72</v>
      </c>
      <c r="AE175" s="2">
        <v>0</v>
      </c>
      <c r="AF175" s="2">
        <v>11519.04</v>
      </c>
      <c r="AG175" s="2">
        <v>0</v>
      </c>
      <c r="AH175" s="2">
        <v>13366.08</v>
      </c>
      <c r="AI175" s="2">
        <v>0</v>
      </c>
      <c r="AJ175" s="2">
        <v>13151.32</v>
      </c>
      <c r="AK175" s="2">
        <v>0</v>
      </c>
      <c r="AL175" s="2">
        <v>14968.72</v>
      </c>
      <c r="AM175" s="2">
        <v>0</v>
      </c>
      <c r="AN175" s="2">
        <v>14041.56</v>
      </c>
      <c r="AO175" s="2">
        <v>0</v>
      </c>
      <c r="AP175" s="2">
        <v>12903.28</v>
      </c>
      <c r="AQ175" s="2">
        <v>0</v>
      </c>
      <c r="AR175" s="2">
        <v>16419</v>
      </c>
      <c r="AS175" s="2">
        <v>0</v>
      </c>
      <c r="AT175" s="2">
        <v>11177.92</v>
      </c>
      <c r="AU175" s="2">
        <v>0</v>
      </c>
      <c r="AV175" s="2">
        <v>7394.4</v>
      </c>
      <c r="AW175" s="2">
        <v>0</v>
      </c>
      <c r="AX175" s="2">
        <v>10715.64</v>
      </c>
      <c r="AY175" s="2">
        <v>0</v>
      </c>
      <c r="AZ175" s="2">
        <v>11916.32</v>
      </c>
      <c r="BA175" s="2">
        <v>0</v>
      </c>
      <c r="BB175" s="3">
        <f t="shared" si="5"/>
        <v>149747</v>
      </c>
      <c r="BC175" s="3">
        <f t="shared" si="6"/>
        <v>155209</v>
      </c>
    </row>
    <row r="176" spans="1:55">
      <c r="A176" t="s">
        <v>84</v>
      </c>
      <c r="B176">
        <v>166738</v>
      </c>
      <c r="C176" t="s">
        <v>106</v>
      </c>
      <c r="D176" t="s">
        <v>234</v>
      </c>
      <c r="E176" t="s">
        <v>94</v>
      </c>
      <c r="F176" s="2">
        <v>10929.91</v>
      </c>
      <c r="G176" s="2">
        <v>0</v>
      </c>
      <c r="H176" s="2">
        <v>10929.91</v>
      </c>
      <c r="I176" s="2">
        <v>0</v>
      </c>
      <c r="J176" s="2">
        <v>10929.91</v>
      </c>
      <c r="K176" s="2">
        <v>0</v>
      </c>
      <c r="L176" s="2">
        <v>10929.91</v>
      </c>
      <c r="M176" s="2">
        <v>0</v>
      </c>
      <c r="N176" s="2">
        <v>10938.42</v>
      </c>
      <c r="O176" s="2">
        <v>0</v>
      </c>
      <c r="P176" s="2">
        <v>10938.42</v>
      </c>
      <c r="Q176" s="2">
        <v>0</v>
      </c>
      <c r="R176" s="2">
        <v>10938.42</v>
      </c>
      <c r="S176" s="2">
        <v>0</v>
      </c>
      <c r="T176" s="2">
        <v>11778.9</v>
      </c>
      <c r="U176" s="2">
        <v>0</v>
      </c>
      <c r="V176" s="2">
        <v>11778.9</v>
      </c>
      <c r="W176" s="2">
        <v>0</v>
      </c>
      <c r="X176" s="2">
        <v>11778.9</v>
      </c>
      <c r="Y176" s="2">
        <v>0</v>
      </c>
      <c r="Z176" s="2">
        <v>11778.9</v>
      </c>
      <c r="AA176" s="2">
        <v>0</v>
      </c>
      <c r="AB176" s="2">
        <v>11778.9</v>
      </c>
      <c r="AC176" s="2">
        <v>0</v>
      </c>
      <c r="AD176" s="2">
        <v>12137.51</v>
      </c>
      <c r="AE176" s="2">
        <v>0</v>
      </c>
      <c r="AF176" s="2">
        <v>12137.51</v>
      </c>
      <c r="AG176" s="2">
        <v>0</v>
      </c>
      <c r="AH176" s="2">
        <v>12137.51</v>
      </c>
      <c r="AI176" s="2">
        <v>0</v>
      </c>
      <c r="AJ176" s="2">
        <v>12137.51</v>
      </c>
      <c r="AK176" s="2">
        <v>0</v>
      </c>
      <c r="AL176" s="2">
        <v>12137.51</v>
      </c>
      <c r="AM176" s="2">
        <v>0</v>
      </c>
      <c r="AN176" s="2">
        <v>12137.51</v>
      </c>
      <c r="AO176" s="2">
        <v>0</v>
      </c>
      <c r="AP176" s="2">
        <v>12137.51</v>
      </c>
      <c r="AQ176" s="2">
        <v>0</v>
      </c>
      <c r="AR176" s="2">
        <v>12137.51</v>
      </c>
      <c r="AS176" s="2">
        <v>0</v>
      </c>
      <c r="AT176" s="2">
        <v>11755.37</v>
      </c>
      <c r="AU176" s="2">
        <v>0</v>
      </c>
      <c r="AV176" s="2">
        <v>11755.37</v>
      </c>
      <c r="AW176" s="2">
        <v>0</v>
      </c>
      <c r="AX176" s="2">
        <v>11755.37</v>
      </c>
      <c r="AY176" s="2">
        <v>0</v>
      </c>
      <c r="AZ176" s="2">
        <v>11755.37</v>
      </c>
      <c r="BA176" s="2">
        <v>0</v>
      </c>
      <c r="BB176" s="3">
        <f t="shared" si="5"/>
        <v>144121.55999999997</v>
      </c>
      <c r="BC176" s="3">
        <f t="shared" si="6"/>
        <v>135429.39999999997</v>
      </c>
    </row>
    <row r="177" spans="1:55">
      <c r="A177" t="s">
        <v>84</v>
      </c>
      <c r="B177">
        <v>166738</v>
      </c>
      <c r="C177" t="s">
        <v>106</v>
      </c>
      <c r="D177" t="s">
        <v>233</v>
      </c>
      <c r="E177" t="s">
        <v>88</v>
      </c>
      <c r="F177" s="2">
        <v>102690.9</v>
      </c>
      <c r="G177" s="2">
        <v>0</v>
      </c>
      <c r="H177" s="2">
        <v>118258.19</v>
      </c>
      <c r="I177" s="2">
        <v>0</v>
      </c>
      <c r="J177" s="2">
        <v>146694.46</v>
      </c>
      <c r="K177" s="2">
        <v>0</v>
      </c>
      <c r="L177" s="2">
        <v>114688.36</v>
      </c>
      <c r="M177" s="2">
        <v>0</v>
      </c>
      <c r="N177" s="2">
        <v>125355.06</v>
      </c>
      <c r="O177" s="2">
        <v>0</v>
      </c>
      <c r="P177" s="2">
        <v>108354.18</v>
      </c>
      <c r="Q177" s="2">
        <v>0</v>
      </c>
      <c r="R177" s="2">
        <v>137791.78</v>
      </c>
      <c r="S177" s="2">
        <v>0</v>
      </c>
      <c r="T177" s="2">
        <v>146431.71</v>
      </c>
      <c r="U177" s="2">
        <v>0</v>
      </c>
      <c r="V177" s="2">
        <v>127744.94</v>
      </c>
      <c r="W177" s="2">
        <v>0</v>
      </c>
      <c r="X177" s="2">
        <v>118506.41</v>
      </c>
      <c r="Y177" s="2">
        <v>0</v>
      </c>
      <c r="Z177" s="2">
        <v>100974.26</v>
      </c>
      <c r="AA177" s="2">
        <v>0</v>
      </c>
      <c r="AB177" s="2">
        <v>85273.3</v>
      </c>
      <c r="AC177" s="2">
        <v>0</v>
      </c>
      <c r="AD177" s="2">
        <v>112454.74</v>
      </c>
      <c r="AE177" s="2">
        <v>0</v>
      </c>
      <c r="AF177" s="2">
        <v>107306.5</v>
      </c>
      <c r="AG177" s="2">
        <v>0</v>
      </c>
      <c r="AH177" s="2">
        <v>124764.65</v>
      </c>
      <c r="AI177" s="2">
        <v>0</v>
      </c>
      <c r="AJ177" s="2">
        <v>108346.64</v>
      </c>
      <c r="AK177" s="2">
        <v>0</v>
      </c>
      <c r="AL177" s="2">
        <v>119792.94</v>
      </c>
      <c r="AM177" s="2">
        <v>0</v>
      </c>
      <c r="AN177" s="2">
        <v>105300.9</v>
      </c>
      <c r="AO177" s="2">
        <v>0</v>
      </c>
      <c r="AP177" s="2">
        <v>92283.27</v>
      </c>
      <c r="AQ177" s="2">
        <v>0</v>
      </c>
      <c r="AR177" s="2">
        <v>108068.6</v>
      </c>
      <c r="AS177" s="2">
        <v>0</v>
      </c>
      <c r="AT177" s="2">
        <v>64481.55</v>
      </c>
      <c r="AU177" s="2">
        <v>0</v>
      </c>
      <c r="AV177" s="2">
        <v>39087.94</v>
      </c>
      <c r="AW177" s="2">
        <v>0</v>
      </c>
      <c r="AX177" s="2">
        <v>49421.77</v>
      </c>
      <c r="AY177" s="2">
        <v>0</v>
      </c>
      <c r="AZ177" s="2">
        <v>52067.44</v>
      </c>
      <c r="BA177" s="2">
        <v>0</v>
      </c>
      <c r="BB177" s="3">
        <f t="shared" si="5"/>
        <v>1083376.94</v>
      </c>
      <c r="BC177" s="3">
        <f t="shared" si="6"/>
        <v>1432763.5499999998</v>
      </c>
    </row>
    <row r="178" spans="1:55">
      <c r="A178" t="s">
        <v>84</v>
      </c>
      <c r="B178">
        <v>166738</v>
      </c>
      <c r="C178" t="s">
        <v>106</v>
      </c>
      <c r="D178" t="s">
        <v>232</v>
      </c>
      <c r="E178" t="s">
        <v>89</v>
      </c>
      <c r="F178" s="2">
        <v>531</v>
      </c>
      <c r="G178" s="2">
        <v>0</v>
      </c>
      <c r="H178" s="2">
        <v>531</v>
      </c>
      <c r="I178" s="2">
        <v>0</v>
      </c>
      <c r="J178" s="2">
        <v>531</v>
      </c>
      <c r="K178" s="2">
        <v>0</v>
      </c>
      <c r="L178" s="2">
        <v>531</v>
      </c>
      <c r="M178" s="2">
        <v>0</v>
      </c>
      <c r="N178" s="2">
        <v>531</v>
      </c>
      <c r="O178" s="2">
        <v>0</v>
      </c>
      <c r="P178" s="2">
        <v>531</v>
      </c>
      <c r="Q178" s="2">
        <v>0</v>
      </c>
      <c r="R178" s="2">
        <v>531</v>
      </c>
      <c r="S178" s="2">
        <v>0</v>
      </c>
      <c r="T178" s="2">
        <v>531</v>
      </c>
      <c r="U178" s="2">
        <v>0</v>
      </c>
      <c r="V178" s="2">
        <v>531</v>
      </c>
      <c r="W178" s="2">
        <v>0</v>
      </c>
      <c r="X178" s="2">
        <v>531</v>
      </c>
      <c r="Y178" s="2">
        <v>0</v>
      </c>
      <c r="Z178" s="2">
        <v>531</v>
      </c>
      <c r="AA178" s="2">
        <v>0</v>
      </c>
      <c r="AB178" s="2">
        <v>531</v>
      </c>
      <c r="AC178" s="2">
        <v>0</v>
      </c>
      <c r="AD178" s="2">
        <v>547</v>
      </c>
      <c r="AE178" s="2">
        <v>0</v>
      </c>
      <c r="AF178" s="2">
        <v>547</v>
      </c>
      <c r="AG178" s="2">
        <v>0</v>
      </c>
      <c r="AH178" s="2">
        <v>547</v>
      </c>
      <c r="AI178" s="2">
        <v>0</v>
      </c>
      <c r="AJ178" s="2">
        <v>547</v>
      </c>
      <c r="AK178" s="2">
        <v>0</v>
      </c>
      <c r="AL178" s="2">
        <v>547</v>
      </c>
      <c r="AM178" s="2">
        <v>0</v>
      </c>
      <c r="AN178" s="2">
        <v>547</v>
      </c>
      <c r="AO178" s="2">
        <v>0</v>
      </c>
      <c r="AP178" s="2">
        <v>547</v>
      </c>
      <c r="AQ178" s="2">
        <v>0</v>
      </c>
      <c r="AR178" s="2">
        <v>547</v>
      </c>
      <c r="AS178" s="2">
        <v>0</v>
      </c>
      <c r="AT178" s="2">
        <v>547</v>
      </c>
      <c r="AU178" s="2">
        <v>0</v>
      </c>
      <c r="AV178" s="2">
        <v>547</v>
      </c>
      <c r="AW178" s="2">
        <v>0</v>
      </c>
      <c r="AX178" s="2">
        <v>547</v>
      </c>
      <c r="AY178" s="2">
        <v>0</v>
      </c>
      <c r="AZ178" s="2">
        <v>547</v>
      </c>
      <c r="BA178" s="2">
        <v>0</v>
      </c>
      <c r="BB178" s="3">
        <f t="shared" si="5"/>
        <v>6564</v>
      </c>
      <c r="BC178" s="3">
        <f t="shared" si="6"/>
        <v>6372</v>
      </c>
    </row>
    <row r="179" spans="1:55">
      <c r="A179" t="s">
        <v>54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3">
        <f t="shared" si="5"/>
        <v>0</v>
      </c>
      <c r="BC179" s="3">
        <f t="shared" si="6"/>
        <v>0</v>
      </c>
    </row>
    <row r="180" spans="1:55">
      <c r="A180" t="s">
        <v>84</v>
      </c>
      <c r="B180">
        <v>250004</v>
      </c>
      <c r="C180" t="s">
        <v>107</v>
      </c>
      <c r="D180" t="s">
        <v>235</v>
      </c>
      <c r="E180" t="s">
        <v>108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3204</v>
      </c>
      <c r="AA180" s="2">
        <v>0</v>
      </c>
      <c r="AB180" s="2">
        <v>8143.09</v>
      </c>
      <c r="AC180" s="2">
        <v>0</v>
      </c>
      <c r="AD180" s="2">
        <v>7535.27</v>
      </c>
      <c r="AE180" s="2">
        <v>0</v>
      </c>
      <c r="AF180" s="2">
        <v>7087.96</v>
      </c>
      <c r="AG180" s="2">
        <v>0</v>
      </c>
      <c r="AH180" s="2">
        <v>7284.42</v>
      </c>
      <c r="AI180" s="2">
        <v>0</v>
      </c>
      <c r="AJ180" s="2">
        <v>5029.59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0</v>
      </c>
      <c r="AU180" s="2">
        <v>0</v>
      </c>
      <c r="AV180" s="2">
        <v>0</v>
      </c>
      <c r="AW180" s="2">
        <v>0</v>
      </c>
      <c r="AX180" s="2">
        <v>0</v>
      </c>
      <c r="AY180" s="2">
        <v>0</v>
      </c>
      <c r="AZ180" s="2">
        <v>0</v>
      </c>
      <c r="BA180" s="2">
        <v>0</v>
      </c>
      <c r="BB180" s="3">
        <f t="shared" si="5"/>
        <v>26937.24</v>
      </c>
      <c r="BC180" s="3">
        <f t="shared" si="6"/>
        <v>11347.09</v>
      </c>
    </row>
    <row r="181" spans="1:55">
      <c r="A181" t="s">
        <v>84</v>
      </c>
      <c r="B181">
        <v>250004</v>
      </c>
      <c r="C181" t="s">
        <v>107</v>
      </c>
      <c r="D181" t="s">
        <v>233</v>
      </c>
      <c r="E181" t="s">
        <v>96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33706.080000000002</v>
      </c>
      <c r="AA181" s="2">
        <v>0</v>
      </c>
      <c r="AB181" s="2">
        <v>84406.7</v>
      </c>
      <c r="AC181" s="2">
        <v>0</v>
      </c>
      <c r="AD181" s="2">
        <v>76222.13</v>
      </c>
      <c r="AE181" s="2">
        <v>0</v>
      </c>
      <c r="AF181" s="2">
        <v>71697.48</v>
      </c>
      <c r="AG181" s="2">
        <v>0</v>
      </c>
      <c r="AH181" s="2">
        <v>73684.710000000006</v>
      </c>
      <c r="AI181" s="2">
        <v>0</v>
      </c>
      <c r="AJ181" s="2">
        <v>50876.3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0</v>
      </c>
      <c r="AX181" s="2">
        <v>0</v>
      </c>
      <c r="AY181" s="2">
        <v>0</v>
      </c>
      <c r="AZ181" s="2">
        <v>0</v>
      </c>
      <c r="BA181" s="2">
        <v>0</v>
      </c>
      <c r="BB181" s="3">
        <f t="shared" si="5"/>
        <v>272480.62</v>
      </c>
      <c r="BC181" s="3">
        <f t="shared" si="6"/>
        <v>118112.78</v>
      </c>
    </row>
    <row r="182" spans="1:55">
      <c r="A182" t="s">
        <v>84</v>
      </c>
      <c r="B182">
        <v>250004</v>
      </c>
      <c r="C182" t="s">
        <v>107</v>
      </c>
      <c r="D182" t="s">
        <v>234</v>
      </c>
      <c r="E182" t="s">
        <v>87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6135.71</v>
      </c>
      <c r="AA182" s="2">
        <v>0</v>
      </c>
      <c r="AB182" s="2">
        <v>16441.2</v>
      </c>
      <c r="AC182" s="2">
        <v>0</v>
      </c>
      <c r="AD182" s="2">
        <v>16749.240000000002</v>
      </c>
      <c r="AE182" s="2">
        <v>0</v>
      </c>
      <c r="AF182" s="2">
        <v>16749.240000000002</v>
      </c>
      <c r="AG182" s="2">
        <v>0</v>
      </c>
      <c r="AH182" s="2">
        <v>16749.240000000002</v>
      </c>
      <c r="AI182" s="2">
        <v>0</v>
      </c>
      <c r="AJ182" s="2">
        <v>16412.66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0</v>
      </c>
      <c r="AX182" s="2">
        <v>0</v>
      </c>
      <c r="AY182" s="2">
        <v>0</v>
      </c>
      <c r="AZ182" s="2">
        <v>0</v>
      </c>
      <c r="BA182" s="2">
        <v>0</v>
      </c>
      <c r="BB182" s="3">
        <f t="shared" si="5"/>
        <v>66660.38</v>
      </c>
      <c r="BC182" s="3">
        <f t="shared" si="6"/>
        <v>22576.91</v>
      </c>
    </row>
    <row r="183" spans="1:55">
      <c r="A183" t="s">
        <v>84</v>
      </c>
      <c r="B183">
        <v>250004</v>
      </c>
      <c r="C183" t="s">
        <v>107</v>
      </c>
      <c r="D183" t="s">
        <v>232</v>
      </c>
      <c r="E183" t="s">
        <v>89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531</v>
      </c>
      <c r="AA183" s="2">
        <v>0</v>
      </c>
      <c r="AB183" s="2">
        <v>1078</v>
      </c>
      <c r="AC183" s="2">
        <v>0</v>
      </c>
      <c r="AD183" s="2">
        <v>1094</v>
      </c>
      <c r="AE183" s="2">
        <v>0</v>
      </c>
      <c r="AF183" s="2">
        <v>1094</v>
      </c>
      <c r="AG183" s="2">
        <v>0</v>
      </c>
      <c r="AH183" s="2">
        <v>1094</v>
      </c>
      <c r="AI183" s="2">
        <v>0</v>
      </c>
      <c r="AJ183" s="2">
        <v>1094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  <c r="AZ183" s="2">
        <v>0</v>
      </c>
      <c r="BA183" s="2">
        <v>0</v>
      </c>
      <c r="BB183" s="3">
        <f t="shared" si="5"/>
        <v>4376</v>
      </c>
      <c r="BC183" s="3">
        <f t="shared" si="6"/>
        <v>1609</v>
      </c>
    </row>
    <row r="184" spans="1:55">
      <c r="A184" t="s">
        <v>84</v>
      </c>
      <c r="B184">
        <v>250004</v>
      </c>
      <c r="C184" t="s">
        <v>107</v>
      </c>
      <c r="D184" t="s">
        <v>231</v>
      </c>
      <c r="E184" t="s">
        <v>64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878.39</v>
      </c>
      <c r="AA184" s="2">
        <v>0</v>
      </c>
      <c r="AB184" s="2">
        <v>827.98</v>
      </c>
      <c r="AC184" s="2">
        <v>0</v>
      </c>
      <c r="AD184" s="2">
        <v>574.98</v>
      </c>
      <c r="AE184" s="2">
        <v>0</v>
      </c>
      <c r="AF184" s="2">
        <v>668.2</v>
      </c>
      <c r="AG184" s="2">
        <v>0</v>
      </c>
      <c r="AH184" s="2">
        <v>606.04</v>
      </c>
      <c r="AI184" s="2">
        <v>0</v>
      </c>
      <c r="AJ184" s="2">
        <v>655.84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0</v>
      </c>
      <c r="AZ184" s="2">
        <v>0</v>
      </c>
      <c r="BA184" s="2">
        <v>0</v>
      </c>
      <c r="BB184" s="3">
        <f t="shared" si="5"/>
        <v>2505.06</v>
      </c>
      <c r="BC184" s="3">
        <f t="shared" si="6"/>
        <v>1706.37</v>
      </c>
    </row>
    <row r="185" spans="1:55">
      <c r="A185" t="s">
        <v>54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3">
        <f t="shared" si="5"/>
        <v>0</v>
      </c>
      <c r="BC185" s="3">
        <f t="shared" si="6"/>
        <v>0</v>
      </c>
    </row>
    <row r="186" spans="1:55">
      <c r="A186" t="s">
        <v>84</v>
      </c>
      <c r="B186">
        <v>250004</v>
      </c>
      <c r="C186" t="s">
        <v>107</v>
      </c>
      <c r="D186" t="s">
        <v>235</v>
      </c>
      <c r="E186" t="s">
        <v>95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3919.45</v>
      </c>
      <c r="AM186" s="2">
        <v>0</v>
      </c>
      <c r="AN186" s="2">
        <v>4493.2700000000004</v>
      </c>
      <c r="AO186" s="2">
        <v>0</v>
      </c>
      <c r="AP186" s="2">
        <v>4962.5200000000004</v>
      </c>
      <c r="AQ186" s="2">
        <v>0</v>
      </c>
      <c r="AR186" s="2">
        <v>4729.76</v>
      </c>
      <c r="AS186" s="2">
        <v>0</v>
      </c>
      <c r="AT186" s="2">
        <v>3151.77</v>
      </c>
      <c r="AU186" s="2">
        <v>0</v>
      </c>
      <c r="AV186" s="2">
        <v>2920.58</v>
      </c>
      <c r="AW186" s="2">
        <v>0</v>
      </c>
      <c r="AX186" s="2">
        <v>2545.04</v>
      </c>
      <c r="AY186" s="2">
        <v>0</v>
      </c>
      <c r="AZ186" s="2">
        <v>2052.7600000000002</v>
      </c>
      <c r="BA186" s="2">
        <v>0</v>
      </c>
      <c r="BB186" s="3">
        <f t="shared" si="5"/>
        <v>28775.15</v>
      </c>
      <c r="BC186" s="3">
        <f t="shared" si="6"/>
        <v>0</v>
      </c>
    </row>
    <row r="187" spans="1:55">
      <c r="A187" t="s">
        <v>84</v>
      </c>
      <c r="B187">
        <v>250004</v>
      </c>
      <c r="C187" t="s">
        <v>107</v>
      </c>
      <c r="D187" t="s">
        <v>233</v>
      </c>
      <c r="E187" t="s">
        <v>96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39646.720000000001</v>
      </c>
      <c r="AM187" s="2">
        <v>0</v>
      </c>
      <c r="AN187" s="2">
        <v>45451.13</v>
      </c>
      <c r="AO187" s="2">
        <v>0</v>
      </c>
      <c r="AP187" s="2">
        <v>50197.760000000002</v>
      </c>
      <c r="AQ187" s="2">
        <v>0</v>
      </c>
      <c r="AR187" s="2">
        <v>47843.38</v>
      </c>
      <c r="AS187" s="2">
        <v>0</v>
      </c>
      <c r="AT187" s="2">
        <v>31881.39</v>
      </c>
      <c r="AU187" s="2">
        <v>0</v>
      </c>
      <c r="AV187" s="2">
        <v>29542.79</v>
      </c>
      <c r="AW187" s="2">
        <v>0</v>
      </c>
      <c r="AX187" s="2">
        <v>14536.07</v>
      </c>
      <c r="AY187" s="2">
        <v>0</v>
      </c>
      <c r="AZ187" s="2">
        <v>11290.16</v>
      </c>
      <c r="BA187" s="2">
        <v>0</v>
      </c>
      <c r="BB187" s="3">
        <f t="shared" si="5"/>
        <v>270389.40000000002</v>
      </c>
      <c r="BC187" s="3">
        <f t="shared" si="6"/>
        <v>0</v>
      </c>
    </row>
    <row r="188" spans="1:55">
      <c r="A188" t="s">
        <v>84</v>
      </c>
      <c r="B188">
        <v>250004</v>
      </c>
      <c r="C188" t="s">
        <v>107</v>
      </c>
      <c r="D188" t="s">
        <v>234</v>
      </c>
      <c r="E188" t="s">
        <v>94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3990.26</v>
      </c>
      <c r="AM188" s="2">
        <v>0</v>
      </c>
      <c r="AN188" s="2">
        <v>3990.26</v>
      </c>
      <c r="AO188" s="2">
        <v>0</v>
      </c>
      <c r="AP188" s="2">
        <v>3611.87</v>
      </c>
      <c r="AQ188" s="2">
        <v>0</v>
      </c>
      <c r="AR188" s="2">
        <v>3552.97</v>
      </c>
      <c r="AS188" s="2">
        <v>0</v>
      </c>
      <c r="AT188" s="2">
        <v>3552.97</v>
      </c>
      <c r="AU188" s="2">
        <v>0</v>
      </c>
      <c r="AV188" s="2">
        <v>3552.97</v>
      </c>
      <c r="AW188" s="2">
        <v>0</v>
      </c>
      <c r="AX188" s="2">
        <v>3552.97</v>
      </c>
      <c r="AY188" s="2">
        <v>0</v>
      </c>
      <c r="AZ188" s="2">
        <v>3661.76</v>
      </c>
      <c r="BA188" s="2">
        <v>0</v>
      </c>
      <c r="BB188" s="3">
        <f t="shared" si="5"/>
        <v>29466.03</v>
      </c>
      <c r="BC188" s="3">
        <f t="shared" si="6"/>
        <v>0</v>
      </c>
    </row>
    <row r="189" spans="1:55">
      <c r="A189" t="s">
        <v>84</v>
      </c>
      <c r="B189">
        <v>250004</v>
      </c>
      <c r="C189" t="s">
        <v>107</v>
      </c>
      <c r="D189" t="s">
        <v>232</v>
      </c>
      <c r="E189" t="s">
        <v>89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547</v>
      </c>
      <c r="AM189" s="2">
        <v>0</v>
      </c>
      <c r="AN189" s="2">
        <v>547</v>
      </c>
      <c r="AO189" s="2">
        <v>0</v>
      </c>
      <c r="AP189" s="2">
        <v>547</v>
      </c>
      <c r="AQ189" s="2">
        <v>0</v>
      </c>
      <c r="AR189" s="2">
        <v>547</v>
      </c>
      <c r="AS189" s="2">
        <v>0</v>
      </c>
      <c r="AT189" s="2">
        <v>547</v>
      </c>
      <c r="AU189" s="2">
        <v>0</v>
      </c>
      <c r="AV189" s="2">
        <v>547</v>
      </c>
      <c r="AW189" s="2">
        <v>0</v>
      </c>
      <c r="AX189" s="2">
        <v>547</v>
      </c>
      <c r="AY189" s="2">
        <v>0</v>
      </c>
      <c r="AZ189" s="2">
        <v>564</v>
      </c>
      <c r="BA189" s="2">
        <v>0</v>
      </c>
      <c r="BB189" s="3">
        <f t="shared" si="5"/>
        <v>4393</v>
      </c>
      <c r="BC189" s="3">
        <f t="shared" si="6"/>
        <v>0</v>
      </c>
    </row>
    <row r="190" spans="1:55">
      <c r="A190" t="s">
        <v>84</v>
      </c>
      <c r="B190">
        <v>250004</v>
      </c>
      <c r="C190" t="s">
        <v>107</v>
      </c>
      <c r="D190" t="s">
        <v>231</v>
      </c>
      <c r="E190" t="s">
        <v>64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1012.05</v>
      </c>
      <c r="AM190" s="2">
        <v>0</v>
      </c>
      <c r="AN190" s="2">
        <v>1142.6500000000001</v>
      </c>
      <c r="AO190" s="2">
        <v>0</v>
      </c>
      <c r="AP190" s="2">
        <v>1249.45</v>
      </c>
      <c r="AQ190" s="2">
        <v>0</v>
      </c>
      <c r="AR190" s="2">
        <v>1196.48</v>
      </c>
      <c r="AS190" s="2">
        <v>0</v>
      </c>
      <c r="AT190" s="2">
        <v>837.33</v>
      </c>
      <c r="AU190" s="2">
        <v>0</v>
      </c>
      <c r="AV190" s="2">
        <v>784.71</v>
      </c>
      <c r="AW190" s="2">
        <v>0</v>
      </c>
      <c r="AX190" s="2">
        <v>699.24</v>
      </c>
      <c r="AY190" s="2">
        <v>0</v>
      </c>
      <c r="AZ190" s="2">
        <v>569.9</v>
      </c>
      <c r="BA190" s="2">
        <v>0</v>
      </c>
      <c r="BB190" s="3">
        <f t="shared" si="5"/>
        <v>7491.8099999999986</v>
      </c>
      <c r="BC190" s="3">
        <f t="shared" si="6"/>
        <v>0</v>
      </c>
    </row>
    <row r="191" spans="1:55">
      <c r="A191" t="s">
        <v>54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3">
        <f t="shared" si="5"/>
        <v>0</v>
      </c>
      <c r="BC191" s="3">
        <f t="shared" si="6"/>
        <v>0</v>
      </c>
    </row>
    <row r="192" spans="1:55">
      <c r="A192" t="s">
        <v>84</v>
      </c>
      <c r="B192">
        <v>250004</v>
      </c>
      <c r="C192" t="s">
        <v>107</v>
      </c>
      <c r="D192" t="s">
        <v>235</v>
      </c>
      <c r="E192" t="s">
        <v>109</v>
      </c>
      <c r="F192" s="2">
        <v>6812.8</v>
      </c>
      <c r="G192" s="2">
        <v>0</v>
      </c>
      <c r="H192" s="2">
        <v>5593.2</v>
      </c>
      <c r="I192" s="2">
        <v>0</v>
      </c>
      <c r="J192" s="2">
        <v>7030.5</v>
      </c>
      <c r="K192" s="2">
        <v>0</v>
      </c>
      <c r="L192" s="2">
        <v>6483.95</v>
      </c>
      <c r="M192" s="2">
        <v>0</v>
      </c>
      <c r="N192" s="2">
        <v>6116.75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4272.25</v>
      </c>
      <c r="Y192" s="2">
        <v>0</v>
      </c>
      <c r="Z192" s="2">
        <v>5711.9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0</v>
      </c>
      <c r="AU192" s="2">
        <v>0</v>
      </c>
      <c r="AV192" s="2">
        <v>0</v>
      </c>
      <c r="AW192" s="2">
        <v>0</v>
      </c>
      <c r="AX192" s="2">
        <v>0</v>
      </c>
      <c r="AY192" s="2">
        <v>0</v>
      </c>
      <c r="AZ192" s="2">
        <v>0</v>
      </c>
      <c r="BA192" s="2">
        <v>0</v>
      </c>
      <c r="BB192" s="3">
        <f t="shared" si="5"/>
        <v>0</v>
      </c>
      <c r="BC192" s="3">
        <f t="shared" si="6"/>
        <v>42021.35</v>
      </c>
    </row>
    <row r="193" spans="1:55">
      <c r="A193" t="s">
        <v>84</v>
      </c>
      <c r="B193">
        <v>250004</v>
      </c>
      <c r="C193" t="s">
        <v>107</v>
      </c>
      <c r="D193" t="s">
        <v>234</v>
      </c>
      <c r="E193" t="s">
        <v>87</v>
      </c>
      <c r="F193" s="2">
        <v>15163.32</v>
      </c>
      <c r="G193" s="2">
        <v>0</v>
      </c>
      <c r="H193" s="2">
        <v>15163.32</v>
      </c>
      <c r="I193" s="2">
        <v>0</v>
      </c>
      <c r="J193" s="2">
        <v>15163.32</v>
      </c>
      <c r="K193" s="2">
        <v>0</v>
      </c>
      <c r="L193" s="2">
        <v>15163.32</v>
      </c>
      <c r="M193" s="2">
        <v>0</v>
      </c>
      <c r="N193" s="2">
        <v>8788.2999999999993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6135.71</v>
      </c>
      <c r="Y193" s="2">
        <v>0</v>
      </c>
      <c r="Z193" s="2">
        <v>10118.700000000001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0</v>
      </c>
      <c r="AK193" s="2">
        <v>0</v>
      </c>
      <c r="AL193" s="2">
        <v>0</v>
      </c>
      <c r="AM193" s="2">
        <v>0</v>
      </c>
      <c r="AN193" s="2">
        <v>0</v>
      </c>
      <c r="AO193" s="2">
        <v>0</v>
      </c>
      <c r="AP193" s="2">
        <v>0</v>
      </c>
      <c r="AQ193" s="2">
        <v>0</v>
      </c>
      <c r="AR193" s="2">
        <v>0</v>
      </c>
      <c r="AS193" s="2">
        <v>0</v>
      </c>
      <c r="AT193" s="2">
        <v>0</v>
      </c>
      <c r="AU193" s="2">
        <v>0</v>
      </c>
      <c r="AV193" s="2">
        <v>0</v>
      </c>
      <c r="AW193" s="2">
        <v>0</v>
      </c>
      <c r="AX193" s="2">
        <v>0</v>
      </c>
      <c r="AY193" s="2">
        <v>0</v>
      </c>
      <c r="AZ193" s="2">
        <v>0</v>
      </c>
      <c r="BA193" s="2">
        <v>0</v>
      </c>
      <c r="BB193" s="3">
        <f t="shared" si="5"/>
        <v>0</v>
      </c>
      <c r="BC193" s="3">
        <f t="shared" si="6"/>
        <v>85695.99</v>
      </c>
    </row>
    <row r="194" spans="1:55">
      <c r="A194" t="s">
        <v>84</v>
      </c>
      <c r="B194">
        <v>250004</v>
      </c>
      <c r="C194" t="s">
        <v>107</v>
      </c>
      <c r="D194" t="s">
        <v>233</v>
      </c>
      <c r="E194" t="s">
        <v>88</v>
      </c>
      <c r="F194" s="2">
        <v>66170.44</v>
      </c>
      <c r="G194" s="2">
        <v>0</v>
      </c>
      <c r="H194" s="2">
        <v>59369.26</v>
      </c>
      <c r="I194" s="2">
        <v>0</v>
      </c>
      <c r="J194" s="2">
        <v>70561</v>
      </c>
      <c r="K194" s="2">
        <v>0</v>
      </c>
      <c r="L194" s="2">
        <v>53395.46</v>
      </c>
      <c r="M194" s="2">
        <v>0</v>
      </c>
      <c r="N194" s="2">
        <v>52399.75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40359.949999999997</v>
      </c>
      <c r="Y194" s="2">
        <v>0</v>
      </c>
      <c r="Z194" s="2">
        <v>53960.32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0</v>
      </c>
      <c r="AK194" s="2">
        <v>0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0</v>
      </c>
      <c r="AU194" s="2">
        <v>0</v>
      </c>
      <c r="AV194" s="2">
        <v>0</v>
      </c>
      <c r="AW194" s="2">
        <v>0</v>
      </c>
      <c r="AX194" s="2">
        <v>0</v>
      </c>
      <c r="AY194" s="2">
        <v>0</v>
      </c>
      <c r="AZ194" s="2">
        <v>0</v>
      </c>
      <c r="BA194" s="2">
        <v>0</v>
      </c>
      <c r="BB194" s="3">
        <f t="shared" si="5"/>
        <v>0</v>
      </c>
      <c r="BC194" s="3">
        <f t="shared" si="6"/>
        <v>396216.18000000005</v>
      </c>
    </row>
    <row r="195" spans="1:55">
      <c r="A195" t="s">
        <v>84</v>
      </c>
      <c r="B195">
        <v>250004</v>
      </c>
      <c r="C195" t="s">
        <v>107</v>
      </c>
      <c r="D195" t="s">
        <v>232</v>
      </c>
      <c r="E195" t="s">
        <v>89</v>
      </c>
      <c r="F195" s="2">
        <v>1062</v>
      </c>
      <c r="G195" s="2">
        <v>0</v>
      </c>
      <c r="H195" s="2">
        <v>1062</v>
      </c>
      <c r="I195" s="2">
        <v>0</v>
      </c>
      <c r="J195" s="2">
        <v>1062</v>
      </c>
      <c r="K195" s="2">
        <v>0</v>
      </c>
      <c r="L195" s="2">
        <v>1062</v>
      </c>
      <c r="M195" s="2">
        <v>0</v>
      </c>
      <c r="N195" s="2">
        <v>531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531</v>
      </c>
      <c r="Y195" s="2">
        <v>0</v>
      </c>
      <c r="Z195" s="2">
        <v>531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0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  <c r="AT195" s="2">
        <v>0</v>
      </c>
      <c r="AU195" s="2">
        <v>0</v>
      </c>
      <c r="AV195" s="2">
        <v>0</v>
      </c>
      <c r="AW195" s="2">
        <v>0</v>
      </c>
      <c r="AX195" s="2">
        <v>0</v>
      </c>
      <c r="AY195" s="2">
        <v>0</v>
      </c>
      <c r="AZ195" s="2">
        <v>0</v>
      </c>
      <c r="BA195" s="2">
        <v>0</v>
      </c>
      <c r="BB195" s="3">
        <f t="shared" si="5"/>
        <v>0</v>
      </c>
      <c r="BC195" s="3">
        <f t="shared" si="6"/>
        <v>5841</v>
      </c>
    </row>
    <row r="196" spans="1:55">
      <c r="A196" t="s">
        <v>84</v>
      </c>
      <c r="B196">
        <v>250004</v>
      </c>
      <c r="C196" t="s">
        <v>107</v>
      </c>
      <c r="D196" t="s">
        <v>231</v>
      </c>
      <c r="E196" t="s">
        <v>64</v>
      </c>
      <c r="F196" s="2">
        <v>513.75</v>
      </c>
      <c r="G196" s="2">
        <v>0</v>
      </c>
      <c r="H196" s="2">
        <v>474.16</v>
      </c>
      <c r="I196" s="2">
        <v>0</v>
      </c>
      <c r="J196" s="2">
        <v>570.38</v>
      </c>
      <c r="K196" s="2">
        <v>0</v>
      </c>
      <c r="L196" s="2">
        <v>355.9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1131.24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0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0</v>
      </c>
      <c r="AU196" s="2">
        <v>0</v>
      </c>
      <c r="AV196" s="2">
        <v>0</v>
      </c>
      <c r="AW196" s="2">
        <v>0</v>
      </c>
      <c r="AX196" s="2">
        <v>0</v>
      </c>
      <c r="AY196" s="2">
        <v>0</v>
      </c>
      <c r="AZ196" s="2">
        <v>0</v>
      </c>
      <c r="BA196" s="2">
        <v>0</v>
      </c>
      <c r="BB196" s="3">
        <f t="shared" si="5"/>
        <v>0</v>
      </c>
      <c r="BC196" s="3">
        <f t="shared" si="6"/>
        <v>3045.4300000000003</v>
      </c>
    </row>
    <row r="197" spans="1:55">
      <c r="A197" t="s">
        <v>54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3">
        <f t="shared" ref="BB197:BB260" si="7">SUM(AD197:BA197)</f>
        <v>0</v>
      </c>
      <c r="BC197" s="3">
        <f t="shared" ref="BC197:BC260" si="8">SUM(F197:AC197)</f>
        <v>0</v>
      </c>
    </row>
    <row r="198" spans="1:55">
      <c r="A198" t="s">
        <v>84</v>
      </c>
      <c r="B198">
        <v>250004</v>
      </c>
      <c r="C198" t="s">
        <v>107</v>
      </c>
      <c r="D198" t="s">
        <v>235</v>
      </c>
      <c r="E198" t="s">
        <v>110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2413.15</v>
      </c>
      <c r="O198" s="2">
        <v>0</v>
      </c>
      <c r="P198" s="2">
        <v>14639</v>
      </c>
      <c r="Q198" s="2">
        <v>0</v>
      </c>
      <c r="R198" s="2">
        <v>15433.9</v>
      </c>
      <c r="S198" s="2">
        <v>0</v>
      </c>
      <c r="T198" s="2">
        <v>13149.35</v>
      </c>
      <c r="U198" s="2">
        <v>0</v>
      </c>
      <c r="V198" s="2">
        <v>11836.3</v>
      </c>
      <c r="W198" s="2">
        <v>0</v>
      </c>
      <c r="X198" s="2">
        <v>6827.2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0</v>
      </c>
      <c r="AZ198" s="2">
        <v>0</v>
      </c>
      <c r="BA198" s="2">
        <v>0</v>
      </c>
      <c r="BB198" s="3">
        <f t="shared" si="7"/>
        <v>0</v>
      </c>
      <c r="BC198" s="3">
        <f t="shared" si="8"/>
        <v>64298.899999999994</v>
      </c>
    </row>
    <row r="199" spans="1:55">
      <c r="A199" t="s">
        <v>84</v>
      </c>
      <c r="B199">
        <v>250004</v>
      </c>
      <c r="C199" t="s">
        <v>107</v>
      </c>
      <c r="D199" t="s">
        <v>233</v>
      </c>
      <c r="E199" t="s">
        <v>93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22780.14</v>
      </c>
      <c r="O199" s="2">
        <v>0</v>
      </c>
      <c r="P199" s="2">
        <v>138192.16</v>
      </c>
      <c r="Q199" s="2">
        <v>0</v>
      </c>
      <c r="R199" s="2">
        <v>145696.01</v>
      </c>
      <c r="S199" s="2">
        <v>0</v>
      </c>
      <c r="T199" s="2">
        <v>124129.86</v>
      </c>
      <c r="U199" s="2">
        <v>0</v>
      </c>
      <c r="V199" s="2">
        <v>111734.67</v>
      </c>
      <c r="W199" s="2">
        <v>0</v>
      </c>
      <c r="X199" s="2">
        <v>64448.77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0</v>
      </c>
      <c r="AJ199" s="2">
        <v>0</v>
      </c>
      <c r="AK199" s="2">
        <v>0</v>
      </c>
      <c r="AL199" s="2">
        <v>0</v>
      </c>
      <c r="AM199" s="2">
        <v>0</v>
      </c>
      <c r="AN199" s="2">
        <v>0</v>
      </c>
      <c r="AO199" s="2">
        <v>0</v>
      </c>
      <c r="AP199" s="2">
        <v>0</v>
      </c>
      <c r="AQ199" s="2">
        <v>0</v>
      </c>
      <c r="AR199" s="2">
        <v>0</v>
      </c>
      <c r="AS199" s="2">
        <v>0</v>
      </c>
      <c r="AT199" s="2">
        <v>0</v>
      </c>
      <c r="AU199" s="2">
        <v>0</v>
      </c>
      <c r="AV199" s="2">
        <v>0</v>
      </c>
      <c r="AW199" s="2">
        <v>0</v>
      </c>
      <c r="AX199" s="2">
        <v>0</v>
      </c>
      <c r="AY199" s="2">
        <v>0</v>
      </c>
      <c r="AZ199" s="2">
        <v>0</v>
      </c>
      <c r="BA199" s="2">
        <v>0</v>
      </c>
      <c r="BB199" s="3">
        <f t="shared" si="7"/>
        <v>0</v>
      </c>
      <c r="BC199" s="3">
        <f t="shared" si="8"/>
        <v>606981.61</v>
      </c>
    </row>
    <row r="200" spans="1:55">
      <c r="A200" t="s">
        <v>84</v>
      </c>
      <c r="B200">
        <v>250004</v>
      </c>
      <c r="C200" t="s">
        <v>107</v>
      </c>
      <c r="D200" t="s">
        <v>234</v>
      </c>
      <c r="E200" t="s">
        <v>87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6375.02</v>
      </c>
      <c r="O200" s="2">
        <v>0</v>
      </c>
      <c r="P200" s="2">
        <v>15163.32</v>
      </c>
      <c r="Q200" s="2">
        <v>0</v>
      </c>
      <c r="R200" s="2">
        <v>16493.72</v>
      </c>
      <c r="S200" s="2">
        <v>0</v>
      </c>
      <c r="T200" s="2">
        <v>16493.72</v>
      </c>
      <c r="U200" s="2">
        <v>0</v>
      </c>
      <c r="V200" s="2">
        <v>16254.41</v>
      </c>
      <c r="W200" s="2">
        <v>0</v>
      </c>
      <c r="X200" s="2">
        <v>10118.700000000001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0</v>
      </c>
      <c r="AG200" s="2">
        <v>0</v>
      </c>
      <c r="AH200" s="2">
        <v>0</v>
      </c>
      <c r="AI200" s="2">
        <v>0</v>
      </c>
      <c r="AJ200" s="2">
        <v>0</v>
      </c>
      <c r="AK200" s="2">
        <v>0</v>
      </c>
      <c r="AL200" s="2">
        <v>0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 s="2">
        <v>0</v>
      </c>
      <c r="BA200" s="2">
        <v>0</v>
      </c>
      <c r="BB200" s="3">
        <f t="shared" si="7"/>
        <v>0</v>
      </c>
      <c r="BC200" s="3">
        <f t="shared" si="8"/>
        <v>80898.89</v>
      </c>
    </row>
    <row r="201" spans="1:55">
      <c r="A201" t="s">
        <v>84</v>
      </c>
      <c r="B201">
        <v>250004</v>
      </c>
      <c r="C201" t="s">
        <v>107</v>
      </c>
      <c r="D201" t="s">
        <v>232</v>
      </c>
      <c r="E201" t="s">
        <v>89</v>
      </c>
      <c r="F201" s="2">
        <v>0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531</v>
      </c>
      <c r="O201" s="2">
        <v>0</v>
      </c>
      <c r="P201" s="2">
        <v>1062</v>
      </c>
      <c r="Q201" s="2">
        <v>0</v>
      </c>
      <c r="R201" s="2">
        <v>1062</v>
      </c>
      <c r="S201" s="2">
        <v>0</v>
      </c>
      <c r="T201" s="2">
        <v>1062</v>
      </c>
      <c r="U201" s="2">
        <v>0</v>
      </c>
      <c r="V201" s="2">
        <v>1062</v>
      </c>
      <c r="W201" s="2">
        <v>0</v>
      </c>
      <c r="X201" s="2">
        <v>531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F201" s="2">
        <v>0</v>
      </c>
      <c r="AG201" s="2">
        <v>0</v>
      </c>
      <c r="AH201" s="2">
        <v>0</v>
      </c>
      <c r="AI201" s="2">
        <v>0</v>
      </c>
      <c r="AJ201" s="2">
        <v>0</v>
      </c>
      <c r="AK201" s="2">
        <v>0</v>
      </c>
      <c r="AL201" s="2">
        <v>0</v>
      </c>
      <c r="AM201" s="2">
        <v>0</v>
      </c>
      <c r="AN201" s="2">
        <v>0</v>
      </c>
      <c r="AO201" s="2">
        <v>0</v>
      </c>
      <c r="AP201" s="2">
        <v>0</v>
      </c>
      <c r="AQ201" s="2">
        <v>0</v>
      </c>
      <c r="AR201" s="2">
        <v>0</v>
      </c>
      <c r="AS201" s="2">
        <v>0</v>
      </c>
      <c r="AT201" s="2">
        <v>0</v>
      </c>
      <c r="AU201" s="2">
        <v>0</v>
      </c>
      <c r="AV201" s="2">
        <v>0</v>
      </c>
      <c r="AW201" s="2">
        <v>0</v>
      </c>
      <c r="AX201" s="2">
        <v>0</v>
      </c>
      <c r="AY201" s="2">
        <v>0</v>
      </c>
      <c r="AZ201" s="2">
        <v>0</v>
      </c>
      <c r="BA201" s="2">
        <v>0</v>
      </c>
      <c r="BB201" s="3">
        <f t="shared" si="7"/>
        <v>0</v>
      </c>
      <c r="BC201" s="3">
        <f t="shared" si="8"/>
        <v>5310</v>
      </c>
    </row>
    <row r="202" spans="1:55">
      <c r="A202" t="s">
        <v>84</v>
      </c>
      <c r="B202">
        <v>250004</v>
      </c>
      <c r="C202" t="s">
        <v>107</v>
      </c>
      <c r="D202" t="s">
        <v>231</v>
      </c>
      <c r="E202" t="s">
        <v>64</v>
      </c>
      <c r="F202" s="2">
        <v>0</v>
      </c>
      <c r="G202" s="2">
        <v>0</v>
      </c>
      <c r="H202" s="2">
        <v>0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691.19</v>
      </c>
      <c r="O202" s="2">
        <v>0</v>
      </c>
      <c r="P202" s="2">
        <v>1638.42</v>
      </c>
      <c r="Q202" s="2">
        <v>0</v>
      </c>
      <c r="R202" s="2">
        <v>1342.76</v>
      </c>
      <c r="S202" s="2">
        <v>0</v>
      </c>
      <c r="T202" s="2">
        <v>1243.45</v>
      </c>
      <c r="U202" s="2">
        <v>0</v>
      </c>
      <c r="V202" s="2">
        <v>1319.32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0</v>
      </c>
      <c r="AK202" s="2">
        <v>0</v>
      </c>
      <c r="AL202" s="2">
        <v>0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  <c r="AT202" s="2">
        <v>0</v>
      </c>
      <c r="AU202" s="2">
        <v>0</v>
      </c>
      <c r="AV202" s="2">
        <v>0</v>
      </c>
      <c r="AW202" s="2">
        <v>0</v>
      </c>
      <c r="AX202" s="2">
        <v>0</v>
      </c>
      <c r="AY202" s="2">
        <v>0</v>
      </c>
      <c r="AZ202" s="2">
        <v>0</v>
      </c>
      <c r="BA202" s="2">
        <v>0</v>
      </c>
      <c r="BB202" s="3">
        <f t="shared" si="7"/>
        <v>0</v>
      </c>
      <c r="BC202" s="3">
        <f t="shared" si="8"/>
        <v>6235.1399999999994</v>
      </c>
    </row>
    <row r="203" spans="1:55">
      <c r="A203" t="s">
        <v>54</v>
      </c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3">
        <f t="shared" si="7"/>
        <v>0</v>
      </c>
      <c r="BC203" s="3">
        <f t="shared" si="8"/>
        <v>0</v>
      </c>
    </row>
    <row r="204" spans="1:55">
      <c r="A204" t="s">
        <v>84</v>
      </c>
      <c r="B204">
        <v>250064</v>
      </c>
      <c r="C204" t="s">
        <v>111</v>
      </c>
      <c r="D204" t="s">
        <v>235</v>
      </c>
      <c r="E204" t="s">
        <v>99</v>
      </c>
      <c r="F204" s="2">
        <v>2433.73</v>
      </c>
      <c r="G204" s="2">
        <v>0</v>
      </c>
      <c r="H204" s="2">
        <v>2653.44</v>
      </c>
      <c r="I204" s="2">
        <v>0</v>
      </c>
      <c r="J204" s="2">
        <v>2586.69</v>
      </c>
      <c r="K204" s="2">
        <v>0</v>
      </c>
      <c r="L204" s="2">
        <v>2837.63</v>
      </c>
      <c r="M204" s="2">
        <v>0</v>
      </c>
      <c r="N204" s="2">
        <v>3586.73</v>
      </c>
      <c r="O204" s="2">
        <v>0</v>
      </c>
      <c r="P204" s="2">
        <v>5034.17</v>
      </c>
      <c r="Q204" s="2">
        <v>0</v>
      </c>
      <c r="R204" s="2">
        <v>4570.5600000000004</v>
      </c>
      <c r="S204" s="2">
        <v>0</v>
      </c>
      <c r="T204" s="2">
        <v>3799.92</v>
      </c>
      <c r="U204" s="2">
        <v>0</v>
      </c>
      <c r="V204" s="2">
        <v>3859.49</v>
      </c>
      <c r="W204" s="2">
        <v>0</v>
      </c>
      <c r="X204" s="2">
        <v>2605.27</v>
      </c>
      <c r="Y204" s="2">
        <v>0</v>
      </c>
      <c r="Z204" s="2">
        <v>0</v>
      </c>
      <c r="AA204" s="2">
        <v>0</v>
      </c>
      <c r="AB204" s="2">
        <v>2675.49</v>
      </c>
      <c r="AC204" s="2">
        <v>0</v>
      </c>
      <c r="AD204" s="2">
        <v>4251.28</v>
      </c>
      <c r="AE204" s="2">
        <v>0</v>
      </c>
      <c r="AF204" s="2">
        <v>2752.47</v>
      </c>
      <c r="AG204" s="2">
        <v>0</v>
      </c>
      <c r="AH204" s="2">
        <v>2536.87</v>
      </c>
      <c r="AI204" s="2">
        <v>0</v>
      </c>
      <c r="AJ204" s="2">
        <v>3111.29</v>
      </c>
      <c r="AK204" s="2">
        <v>0</v>
      </c>
      <c r="AL204" s="2">
        <v>3584.53</v>
      </c>
      <c r="AM204" s="2">
        <v>0</v>
      </c>
      <c r="AN204" s="2">
        <v>3755.63</v>
      </c>
      <c r="AO204" s="2">
        <v>0</v>
      </c>
      <c r="AP204" s="2">
        <v>0</v>
      </c>
      <c r="AQ204" s="2">
        <v>0</v>
      </c>
      <c r="AR204" s="2">
        <v>8105.78</v>
      </c>
      <c r="AS204" s="2">
        <v>0</v>
      </c>
      <c r="AT204" s="2">
        <v>2907.47</v>
      </c>
      <c r="AU204" s="2">
        <v>0</v>
      </c>
      <c r="AV204" s="2">
        <v>2609.25</v>
      </c>
      <c r="AW204" s="2">
        <v>0</v>
      </c>
      <c r="AX204" s="2">
        <v>2563.21</v>
      </c>
      <c r="AY204" s="2">
        <v>0</v>
      </c>
      <c r="AZ204" s="2">
        <v>2433.88</v>
      </c>
      <c r="BA204" s="2">
        <v>0</v>
      </c>
      <c r="BB204" s="3">
        <f t="shared" si="7"/>
        <v>38611.659999999996</v>
      </c>
      <c r="BC204" s="3">
        <f t="shared" si="8"/>
        <v>36643.119999999995</v>
      </c>
    </row>
    <row r="205" spans="1:55">
      <c r="A205" t="s">
        <v>84</v>
      </c>
      <c r="B205">
        <v>250064</v>
      </c>
      <c r="C205" t="s">
        <v>111</v>
      </c>
      <c r="D205" t="s">
        <v>234</v>
      </c>
      <c r="E205" t="s">
        <v>94</v>
      </c>
      <c r="F205" s="2">
        <v>1847.53</v>
      </c>
      <c r="G205" s="2">
        <v>0</v>
      </c>
      <c r="H205" s="2">
        <v>1847.53</v>
      </c>
      <c r="I205" s="2">
        <v>0</v>
      </c>
      <c r="J205" s="2">
        <v>1847.53</v>
      </c>
      <c r="K205" s="2">
        <v>0</v>
      </c>
      <c r="L205" s="2">
        <v>1847.53</v>
      </c>
      <c r="M205" s="2">
        <v>0</v>
      </c>
      <c r="N205" s="2">
        <v>1847.53</v>
      </c>
      <c r="O205" s="2">
        <v>0</v>
      </c>
      <c r="P205" s="2">
        <v>1847.53</v>
      </c>
      <c r="Q205" s="2">
        <v>0</v>
      </c>
      <c r="R205" s="2">
        <v>1847.53</v>
      </c>
      <c r="S205" s="2">
        <v>0</v>
      </c>
      <c r="T205" s="2">
        <v>1755.43</v>
      </c>
      <c r="U205" s="2">
        <v>0</v>
      </c>
      <c r="V205" s="2">
        <v>1755.43</v>
      </c>
      <c r="W205" s="2">
        <v>0</v>
      </c>
      <c r="X205" s="2">
        <v>1755.43</v>
      </c>
      <c r="Y205" s="2">
        <v>0</v>
      </c>
      <c r="Z205" s="2">
        <v>0</v>
      </c>
      <c r="AA205" s="2">
        <v>0</v>
      </c>
      <c r="AB205" s="2">
        <v>1755.43</v>
      </c>
      <c r="AC205" s="2">
        <v>0</v>
      </c>
      <c r="AD205" s="2">
        <v>1808.88</v>
      </c>
      <c r="AE205" s="2">
        <v>0</v>
      </c>
      <c r="AF205" s="2">
        <v>1808.88</v>
      </c>
      <c r="AG205" s="2">
        <v>0</v>
      </c>
      <c r="AH205" s="2">
        <v>1808.88</v>
      </c>
      <c r="AI205" s="2">
        <v>0</v>
      </c>
      <c r="AJ205" s="2">
        <v>1808.88</v>
      </c>
      <c r="AK205" s="2">
        <v>0</v>
      </c>
      <c r="AL205" s="2">
        <v>1808.88</v>
      </c>
      <c r="AM205" s="2">
        <v>0</v>
      </c>
      <c r="AN205" s="2">
        <v>1808.88</v>
      </c>
      <c r="AO205" s="2">
        <v>0</v>
      </c>
      <c r="AP205" s="2">
        <v>0</v>
      </c>
      <c r="AQ205" s="2">
        <v>0</v>
      </c>
      <c r="AR205" s="2">
        <v>2974.12</v>
      </c>
      <c r="AS205" s="2">
        <v>0</v>
      </c>
      <c r="AT205" s="2">
        <v>1415.65</v>
      </c>
      <c r="AU205" s="2">
        <v>0</v>
      </c>
      <c r="AV205" s="2">
        <v>1415.65</v>
      </c>
      <c r="AW205" s="2">
        <v>0</v>
      </c>
      <c r="AX205" s="2">
        <v>1415.65</v>
      </c>
      <c r="AY205" s="2">
        <v>0</v>
      </c>
      <c r="AZ205" s="2">
        <v>1459</v>
      </c>
      <c r="BA205" s="2">
        <v>0</v>
      </c>
      <c r="BB205" s="3">
        <f t="shared" si="7"/>
        <v>19533.350000000002</v>
      </c>
      <c r="BC205" s="3">
        <f t="shared" si="8"/>
        <v>19954.43</v>
      </c>
    </row>
    <row r="206" spans="1:55">
      <c r="A206" t="s">
        <v>84</v>
      </c>
      <c r="B206">
        <v>250064</v>
      </c>
      <c r="C206" t="s">
        <v>111</v>
      </c>
      <c r="D206" t="s">
        <v>233</v>
      </c>
      <c r="E206" t="s">
        <v>88</v>
      </c>
      <c r="F206" s="2">
        <v>9564.17</v>
      </c>
      <c r="G206" s="2">
        <v>0</v>
      </c>
      <c r="H206" s="2">
        <v>11295.74</v>
      </c>
      <c r="I206" s="2">
        <v>0</v>
      </c>
      <c r="J206" s="2">
        <v>8239.3799999999992</v>
      </c>
      <c r="K206" s="2">
        <v>0</v>
      </c>
      <c r="L206" s="2">
        <v>10086.74</v>
      </c>
      <c r="M206" s="2">
        <v>0</v>
      </c>
      <c r="N206" s="2">
        <v>12520.6</v>
      </c>
      <c r="O206" s="2">
        <v>0</v>
      </c>
      <c r="P206" s="2">
        <v>25474.71</v>
      </c>
      <c r="Q206" s="2">
        <v>0</v>
      </c>
      <c r="R206" s="2">
        <v>22602.400000000001</v>
      </c>
      <c r="S206" s="2">
        <v>0</v>
      </c>
      <c r="T206" s="2">
        <v>17760.009999999998</v>
      </c>
      <c r="U206" s="2">
        <v>0</v>
      </c>
      <c r="V206" s="2">
        <v>15823.73</v>
      </c>
      <c r="W206" s="2">
        <v>0</v>
      </c>
      <c r="X206" s="2">
        <v>9640.19</v>
      </c>
      <c r="Y206" s="2">
        <v>0</v>
      </c>
      <c r="Z206" s="2">
        <v>0</v>
      </c>
      <c r="AA206" s="2">
        <v>0</v>
      </c>
      <c r="AB206" s="2">
        <v>10349.870000000001</v>
      </c>
      <c r="AC206" s="2">
        <v>0</v>
      </c>
      <c r="AD206" s="2">
        <v>19667.53</v>
      </c>
      <c r="AE206" s="2">
        <v>0</v>
      </c>
      <c r="AF206" s="2">
        <v>10259.200000000001</v>
      </c>
      <c r="AG206" s="2">
        <v>0</v>
      </c>
      <c r="AH206" s="2">
        <v>7855.14</v>
      </c>
      <c r="AI206" s="2">
        <v>0</v>
      </c>
      <c r="AJ206" s="2">
        <v>10735.01</v>
      </c>
      <c r="AK206" s="2">
        <v>0</v>
      </c>
      <c r="AL206" s="2">
        <v>12456.1</v>
      </c>
      <c r="AM206" s="2">
        <v>0</v>
      </c>
      <c r="AN206" s="2">
        <v>12705.59</v>
      </c>
      <c r="AO206" s="2">
        <v>0</v>
      </c>
      <c r="AP206" s="2">
        <v>0</v>
      </c>
      <c r="AQ206" s="2">
        <v>0</v>
      </c>
      <c r="AR206" s="2">
        <v>22812.42</v>
      </c>
      <c r="AS206" s="2">
        <v>0</v>
      </c>
      <c r="AT206" s="2">
        <v>6363.2</v>
      </c>
      <c r="AU206" s="2">
        <v>0</v>
      </c>
      <c r="AV206" s="2">
        <v>4622.96</v>
      </c>
      <c r="AW206" s="2">
        <v>0</v>
      </c>
      <c r="AX206" s="2">
        <v>4243.83</v>
      </c>
      <c r="AY206" s="2">
        <v>0</v>
      </c>
      <c r="AZ206" s="2">
        <v>4311.1000000000004</v>
      </c>
      <c r="BA206" s="2">
        <v>0</v>
      </c>
      <c r="BB206" s="3">
        <f t="shared" si="7"/>
        <v>116032.08000000002</v>
      </c>
      <c r="BC206" s="3">
        <f t="shared" si="8"/>
        <v>153357.53999999998</v>
      </c>
    </row>
    <row r="207" spans="1:55">
      <c r="A207" t="s">
        <v>84</v>
      </c>
      <c r="B207">
        <v>250064</v>
      </c>
      <c r="C207" t="s">
        <v>111</v>
      </c>
      <c r="D207" t="s">
        <v>232</v>
      </c>
      <c r="E207" t="s">
        <v>89</v>
      </c>
      <c r="F207" s="2">
        <v>531</v>
      </c>
      <c r="G207" s="2">
        <v>0</v>
      </c>
      <c r="H207" s="2">
        <v>531</v>
      </c>
      <c r="I207" s="2">
        <v>0</v>
      </c>
      <c r="J207" s="2">
        <v>531</v>
      </c>
      <c r="K207" s="2">
        <v>0</v>
      </c>
      <c r="L207" s="2">
        <v>531</v>
      </c>
      <c r="M207" s="2">
        <v>0</v>
      </c>
      <c r="N207" s="2">
        <v>531</v>
      </c>
      <c r="O207" s="2">
        <v>0</v>
      </c>
      <c r="P207" s="2">
        <v>531</v>
      </c>
      <c r="Q207" s="2">
        <v>0</v>
      </c>
      <c r="R207" s="2">
        <v>531</v>
      </c>
      <c r="S207" s="2">
        <v>0</v>
      </c>
      <c r="T207" s="2">
        <v>531</v>
      </c>
      <c r="U207" s="2">
        <v>0</v>
      </c>
      <c r="V207" s="2">
        <v>531</v>
      </c>
      <c r="W207" s="2">
        <v>0</v>
      </c>
      <c r="X207" s="2">
        <v>531</v>
      </c>
      <c r="Y207" s="2">
        <v>0</v>
      </c>
      <c r="Z207" s="2">
        <v>0</v>
      </c>
      <c r="AA207" s="2">
        <v>0</v>
      </c>
      <c r="AB207" s="2">
        <v>531</v>
      </c>
      <c r="AC207" s="2">
        <v>0</v>
      </c>
      <c r="AD207" s="2">
        <v>547</v>
      </c>
      <c r="AE207" s="2">
        <v>0</v>
      </c>
      <c r="AF207" s="2">
        <v>547</v>
      </c>
      <c r="AG207" s="2">
        <v>0</v>
      </c>
      <c r="AH207" s="2">
        <v>547</v>
      </c>
      <c r="AI207" s="2">
        <v>0</v>
      </c>
      <c r="AJ207" s="2">
        <v>547</v>
      </c>
      <c r="AK207" s="2">
        <v>0</v>
      </c>
      <c r="AL207" s="2">
        <v>547</v>
      </c>
      <c r="AM207" s="2">
        <v>0</v>
      </c>
      <c r="AN207" s="2">
        <v>547</v>
      </c>
      <c r="AO207" s="2">
        <v>0</v>
      </c>
      <c r="AP207" s="2">
        <v>0</v>
      </c>
      <c r="AQ207" s="2">
        <v>0</v>
      </c>
      <c r="AR207" s="2">
        <v>1094</v>
      </c>
      <c r="AS207" s="2">
        <v>0</v>
      </c>
      <c r="AT207" s="2">
        <v>547</v>
      </c>
      <c r="AU207" s="2">
        <v>0</v>
      </c>
      <c r="AV207" s="2">
        <v>547</v>
      </c>
      <c r="AW207" s="2">
        <v>0</v>
      </c>
      <c r="AX207" s="2">
        <v>547</v>
      </c>
      <c r="AY207" s="2">
        <v>0</v>
      </c>
      <c r="AZ207" s="2">
        <v>564</v>
      </c>
      <c r="BA207" s="2">
        <v>0</v>
      </c>
      <c r="BB207" s="3">
        <f t="shared" si="7"/>
        <v>6581</v>
      </c>
      <c r="BC207" s="3">
        <f t="shared" si="8"/>
        <v>5841</v>
      </c>
    </row>
    <row r="208" spans="1:55">
      <c r="A208" t="s">
        <v>84</v>
      </c>
      <c r="B208">
        <v>250064</v>
      </c>
      <c r="C208" t="s">
        <v>111</v>
      </c>
      <c r="D208" t="s">
        <v>231</v>
      </c>
      <c r="E208" t="s">
        <v>64</v>
      </c>
      <c r="F208" s="2">
        <v>334.11</v>
      </c>
      <c r="G208" s="2">
        <v>0</v>
      </c>
      <c r="H208" s="2">
        <v>369.25</v>
      </c>
      <c r="I208" s="2">
        <v>0</v>
      </c>
      <c r="J208" s="2">
        <v>358.57</v>
      </c>
      <c r="K208" s="2">
        <v>0</v>
      </c>
      <c r="L208" s="2">
        <v>398.7</v>
      </c>
      <c r="M208" s="2">
        <v>0</v>
      </c>
      <c r="N208" s="2">
        <v>518.51</v>
      </c>
      <c r="O208" s="2">
        <v>0</v>
      </c>
      <c r="P208" s="2">
        <v>750</v>
      </c>
      <c r="Q208" s="2">
        <v>0</v>
      </c>
      <c r="R208" s="2">
        <v>675.85</v>
      </c>
      <c r="S208" s="2">
        <v>0</v>
      </c>
      <c r="T208" s="2">
        <v>552.6</v>
      </c>
      <c r="U208" s="2">
        <v>0</v>
      </c>
      <c r="V208" s="2">
        <v>562.13</v>
      </c>
      <c r="W208" s="2">
        <v>0</v>
      </c>
      <c r="X208" s="2">
        <v>361.54</v>
      </c>
      <c r="Y208" s="2">
        <v>0</v>
      </c>
      <c r="Z208" s="2">
        <v>0</v>
      </c>
      <c r="AA208" s="2">
        <v>0</v>
      </c>
      <c r="AB208" s="2">
        <v>372.77</v>
      </c>
      <c r="AC208" s="2">
        <v>0</v>
      </c>
      <c r="AD208" s="2">
        <v>600.51</v>
      </c>
      <c r="AE208" s="2">
        <v>0</v>
      </c>
      <c r="AF208" s="2">
        <v>370.14</v>
      </c>
      <c r="AG208" s="2">
        <v>0</v>
      </c>
      <c r="AH208" s="2">
        <v>337.01</v>
      </c>
      <c r="AI208" s="2">
        <v>0</v>
      </c>
      <c r="AJ208" s="2">
        <v>425.3</v>
      </c>
      <c r="AK208" s="2">
        <v>0</v>
      </c>
      <c r="AL208" s="2">
        <v>498.03</v>
      </c>
      <c r="AM208" s="2">
        <v>0</v>
      </c>
      <c r="AN208" s="2">
        <v>524.33000000000004</v>
      </c>
      <c r="AO208" s="2">
        <v>0</v>
      </c>
      <c r="AP208" s="2">
        <v>0</v>
      </c>
      <c r="AQ208" s="2">
        <v>0</v>
      </c>
      <c r="AR208" s="2">
        <v>1140.04</v>
      </c>
      <c r="AS208" s="2">
        <v>0</v>
      </c>
      <c r="AT208" s="2">
        <v>393.97</v>
      </c>
      <c r="AU208" s="2">
        <v>0</v>
      </c>
      <c r="AV208" s="2">
        <v>348.13</v>
      </c>
      <c r="AW208" s="2">
        <v>0</v>
      </c>
      <c r="AX208" s="2">
        <v>341.05</v>
      </c>
      <c r="AY208" s="2">
        <v>0</v>
      </c>
      <c r="AZ208" s="2">
        <v>309.19</v>
      </c>
      <c r="BA208" s="2">
        <v>0</v>
      </c>
      <c r="BB208" s="3">
        <f t="shared" si="7"/>
        <v>5287.7</v>
      </c>
      <c r="BC208" s="3">
        <f t="shared" si="8"/>
        <v>5254.0300000000007</v>
      </c>
    </row>
    <row r="209" spans="1:55">
      <c r="A209" t="s">
        <v>54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3">
        <f t="shared" si="7"/>
        <v>0</v>
      </c>
      <c r="BC209" s="3">
        <f t="shared" si="8"/>
        <v>0</v>
      </c>
    </row>
    <row r="210" spans="1:55">
      <c r="A210" t="s">
        <v>84</v>
      </c>
      <c r="B210">
        <v>250082</v>
      </c>
      <c r="C210" t="s">
        <v>112</v>
      </c>
      <c r="D210" t="s">
        <v>235</v>
      </c>
      <c r="E210" t="s">
        <v>95</v>
      </c>
      <c r="F210" s="2">
        <v>0</v>
      </c>
      <c r="G210" s="2">
        <v>0</v>
      </c>
      <c r="H210" s="2">
        <v>0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0</v>
      </c>
      <c r="AE210" s="2">
        <v>0</v>
      </c>
      <c r="AF210" s="2">
        <v>0</v>
      </c>
      <c r="AG210" s="2">
        <v>0</v>
      </c>
      <c r="AH210" s="2">
        <v>0</v>
      </c>
      <c r="AI210" s="2">
        <v>0</v>
      </c>
      <c r="AJ210" s="2">
        <v>0</v>
      </c>
      <c r="AK210" s="2">
        <v>0</v>
      </c>
      <c r="AL210" s="2">
        <v>0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0</v>
      </c>
      <c r="AU210" s="2">
        <v>0</v>
      </c>
      <c r="AV210" s="2">
        <v>0</v>
      </c>
      <c r="AW210" s="2">
        <v>0</v>
      </c>
      <c r="AX210" s="2">
        <v>3472.77</v>
      </c>
      <c r="AY210" s="2">
        <v>0</v>
      </c>
      <c r="AZ210" s="2">
        <v>2896.07</v>
      </c>
      <c r="BA210" s="2">
        <v>0</v>
      </c>
      <c r="BB210" s="3">
        <f t="shared" si="7"/>
        <v>6368.84</v>
      </c>
      <c r="BC210" s="3">
        <f t="shared" si="8"/>
        <v>0</v>
      </c>
    </row>
    <row r="211" spans="1:55">
      <c r="A211" t="s">
        <v>84</v>
      </c>
      <c r="B211">
        <v>250082</v>
      </c>
      <c r="C211" t="s">
        <v>112</v>
      </c>
      <c r="D211" t="s">
        <v>233</v>
      </c>
      <c r="E211" t="s">
        <v>96</v>
      </c>
      <c r="F211" s="2">
        <v>0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0</v>
      </c>
      <c r="AK211" s="2">
        <v>0</v>
      </c>
      <c r="AL211" s="2">
        <v>0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  <c r="AT211" s="2">
        <v>0</v>
      </c>
      <c r="AU211" s="2">
        <v>0</v>
      </c>
      <c r="AV211" s="2">
        <v>0</v>
      </c>
      <c r="AW211" s="2">
        <v>0</v>
      </c>
      <c r="AX211" s="2">
        <v>19834.849999999999</v>
      </c>
      <c r="AY211" s="2">
        <v>0</v>
      </c>
      <c r="AZ211" s="2">
        <v>15928.41</v>
      </c>
      <c r="BA211" s="2">
        <v>0</v>
      </c>
      <c r="BB211" s="3">
        <f t="shared" si="7"/>
        <v>35763.259999999995</v>
      </c>
      <c r="BC211" s="3">
        <f t="shared" si="8"/>
        <v>0</v>
      </c>
    </row>
    <row r="212" spans="1:55">
      <c r="A212" t="s">
        <v>84</v>
      </c>
      <c r="B212">
        <v>250082</v>
      </c>
      <c r="C212" t="s">
        <v>112</v>
      </c>
      <c r="D212" t="s">
        <v>234</v>
      </c>
      <c r="E212" t="s">
        <v>94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0</v>
      </c>
      <c r="AK212" s="2">
        <v>0</v>
      </c>
      <c r="AL212" s="2">
        <v>0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0</v>
      </c>
      <c r="AU212" s="2">
        <v>0</v>
      </c>
      <c r="AV212" s="2">
        <v>0</v>
      </c>
      <c r="AW212" s="2">
        <v>0</v>
      </c>
      <c r="AX212" s="2">
        <v>3286.17</v>
      </c>
      <c r="AY212" s="2">
        <v>0</v>
      </c>
      <c r="AZ212" s="2">
        <v>3386.8</v>
      </c>
      <c r="BA212" s="2">
        <v>0</v>
      </c>
      <c r="BB212" s="3">
        <f t="shared" si="7"/>
        <v>6672.97</v>
      </c>
      <c r="BC212" s="3">
        <f t="shared" si="8"/>
        <v>0</v>
      </c>
    </row>
    <row r="213" spans="1:55">
      <c r="A213" t="s">
        <v>84</v>
      </c>
      <c r="B213">
        <v>250082</v>
      </c>
      <c r="C213" t="s">
        <v>112</v>
      </c>
      <c r="D213" t="s">
        <v>232</v>
      </c>
      <c r="E213" t="s">
        <v>89</v>
      </c>
      <c r="F213" s="2">
        <v>0</v>
      </c>
      <c r="G213" s="2">
        <v>0</v>
      </c>
      <c r="H213" s="2">
        <v>0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0</v>
      </c>
      <c r="AK213" s="2">
        <v>0</v>
      </c>
      <c r="AL213" s="2">
        <v>0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0</v>
      </c>
      <c r="AS213" s="2">
        <v>0</v>
      </c>
      <c r="AT213" s="2">
        <v>0</v>
      </c>
      <c r="AU213" s="2">
        <v>0</v>
      </c>
      <c r="AV213" s="2">
        <v>0</v>
      </c>
      <c r="AW213" s="2">
        <v>0</v>
      </c>
      <c r="AX213" s="2">
        <v>547</v>
      </c>
      <c r="AY213" s="2">
        <v>0</v>
      </c>
      <c r="AZ213" s="2">
        <v>564</v>
      </c>
      <c r="BA213" s="2">
        <v>0</v>
      </c>
      <c r="BB213" s="3">
        <f t="shared" si="7"/>
        <v>1111</v>
      </c>
      <c r="BC213" s="3">
        <f t="shared" si="8"/>
        <v>0</v>
      </c>
    </row>
    <row r="214" spans="1:55">
      <c r="A214" t="s">
        <v>84</v>
      </c>
      <c r="B214">
        <v>250082</v>
      </c>
      <c r="C214" t="s">
        <v>112</v>
      </c>
      <c r="D214" t="s">
        <v>231</v>
      </c>
      <c r="E214" t="s">
        <v>64</v>
      </c>
      <c r="F214" s="2">
        <v>0</v>
      </c>
      <c r="G214" s="2">
        <v>0</v>
      </c>
      <c r="H214" s="2">
        <v>0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0</v>
      </c>
      <c r="AE214" s="2">
        <v>0</v>
      </c>
      <c r="AF214" s="2">
        <v>0</v>
      </c>
      <c r="AG214" s="2">
        <v>0</v>
      </c>
      <c r="AH214" s="2">
        <v>0</v>
      </c>
      <c r="AI214" s="2">
        <v>0</v>
      </c>
      <c r="AJ214" s="2">
        <v>0</v>
      </c>
      <c r="AK214" s="2">
        <v>0</v>
      </c>
      <c r="AL214" s="2">
        <v>0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0</v>
      </c>
      <c r="AU214" s="2">
        <v>0</v>
      </c>
      <c r="AV214" s="2">
        <v>0</v>
      </c>
      <c r="AW214" s="2">
        <v>0</v>
      </c>
      <c r="AX214" s="2">
        <v>910.39</v>
      </c>
      <c r="AY214" s="2">
        <v>0</v>
      </c>
      <c r="AZ214" s="2">
        <v>754.72</v>
      </c>
      <c r="BA214" s="2">
        <v>0</v>
      </c>
      <c r="BB214" s="3">
        <f t="shared" si="7"/>
        <v>1665.1100000000001</v>
      </c>
      <c r="BC214" s="3">
        <f t="shared" si="8"/>
        <v>0</v>
      </c>
    </row>
    <row r="215" spans="1:55">
      <c r="A215" t="s">
        <v>54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3">
        <f t="shared" si="7"/>
        <v>0</v>
      </c>
      <c r="BC215" s="3">
        <f t="shared" si="8"/>
        <v>0</v>
      </c>
    </row>
    <row r="216" spans="1:55">
      <c r="A216" t="s">
        <v>84</v>
      </c>
      <c r="B216">
        <v>250082</v>
      </c>
      <c r="C216" t="s">
        <v>112</v>
      </c>
      <c r="D216" t="s">
        <v>235</v>
      </c>
      <c r="E216" t="s">
        <v>97</v>
      </c>
      <c r="F216" s="2">
        <v>2576.15</v>
      </c>
      <c r="G216" s="2">
        <v>0</v>
      </c>
      <c r="H216" s="2">
        <v>3236.5</v>
      </c>
      <c r="I216" s="2">
        <v>0</v>
      </c>
      <c r="J216" s="2">
        <v>3131.6</v>
      </c>
      <c r="K216" s="2">
        <v>0</v>
      </c>
      <c r="L216" s="2">
        <v>3685.95</v>
      </c>
      <c r="M216" s="2">
        <v>0</v>
      </c>
      <c r="N216" s="2">
        <v>0</v>
      </c>
      <c r="O216" s="2">
        <v>0</v>
      </c>
      <c r="P216" s="2">
        <v>10039.35</v>
      </c>
      <c r="Q216" s="2">
        <v>0</v>
      </c>
      <c r="R216" s="2">
        <v>4570.6000000000004</v>
      </c>
      <c r="S216" s="2">
        <v>0</v>
      </c>
      <c r="T216" s="2">
        <v>3993.25</v>
      </c>
      <c r="U216" s="2">
        <v>0</v>
      </c>
      <c r="V216" s="2">
        <v>0</v>
      </c>
      <c r="W216" s="2">
        <v>0</v>
      </c>
      <c r="X216" s="2">
        <v>8148.9</v>
      </c>
      <c r="Y216" s="2">
        <v>0</v>
      </c>
      <c r="Z216" s="2">
        <v>3424.3</v>
      </c>
      <c r="AA216" s="2">
        <v>0</v>
      </c>
      <c r="AB216" s="2">
        <v>3135.7</v>
      </c>
      <c r="AC216" s="2">
        <v>0</v>
      </c>
      <c r="AD216" s="2">
        <v>2552</v>
      </c>
      <c r="AE216" s="2">
        <v>0</v>
      </c>
      <c r="AF216" s="2">
        <v>3540.68</v>
      </c>
      <c r="AG216" s="2">
        <v>0</v>
      </c>
      <c r="AH216" s="2">
        <v>3888.46</v>
      </c>
      <c r="AI216" s="2">
        <v>0</v>
      </c>
      <c r="AJ216" s="2">
        <v>3311.15</v>
      </c>
      <c r="AK216" s="2">
        <v>0</v>
      </c>
      <c r="AL216" s="2">
        <v>4501.07</v>
      </c>
      <c r="AM216" s="2">
        <v>0</v>
      </c>
      <c r="AN216" s="2">
        <v>4684.9399999999996</v>
      </c>
      <c r="AO216" s="2">
        <v>0</v>
      </c>
      <c r="AP216" s="2">
        <v>4742.87</v>
      </c>
      <c r="AQ216" s="2">
        <v>0</v>
      </c>
      <c r="AR216" s="2">
        <v>4276.84</v>
      </c>
      <c r="AS216" s="2">
        <v>0</v>
      </c>
      <c r="AT216" s="2">
        <v>3916.12</v>
      </c>
      <c r="AU216" s="2">
        <v>0</v>
      </c>
      <c r="AV216" s="2">
        <v>3303.98</v>
      </c>
      <c r="AW216" s="2">
        <v>0</v>
      </c>
      <c r="AX216" s="2">
        <v>0</v>
      </c>
      <c r="AY216" s="2">
        <v>0</v>
      </c>
      <c r="AZ216" s="2">
        <v>0</v>
      </c>
      <c r="BA216" s="2">
        <v>0</v>
      </c>
      <c r="BB216" s="3">
        <f t="shared" si="7"/>
        <v>38718.11</v>
      </c>
      <c r="BC216" s="3">
        <f t="shared" si="8"/>
        <v>45942.3</v>
      </c>
    </row>
    <row r="217" spans="1:55">
      <c r="A217" t="s">
        <v>84</v>
      </c>
      <c r="B217">
        <v>250082</v>
      </c>
      <c r="C217" t="s">
        <v>112</v>
      </c>
      <c r="D217" t="s">
        <v>234</v>
      </c>
      <c r="E217" t="s">
        <v>94</v>
      </c>
      <c r="F217" s="2">
        <v>3501.56</v>
      </c>
      <c r="G217" s="2">
        <v>0</v>
      </c>
      <c r="H217" s="2">
        <v>3501.56</v>
      </c>
      <c r="I217" s="2">
        <v>0</v>
      </c>
      <c r="J217" s="2">
        <v>3501.56</v>
      </c>
      <c r="K217" s="2">
        <v>0</v>
      </c>
      <c r="L217" s="2">
        <v>3501.56</v>
      </c>
      <c r="M217" s="2">
        <v>0</v>
      </c>
      <c r="N217" s="2">
        <v>0</v>
      </c>
      <c r="O217" s="2">
        <v>0</v>
      </c>
      <c r="P217" s="2">
        <v>7143.96</v>
      </c>
      <c r="Q217" s="2">
        <v>0</v>
      </c>
      <c r="R217" s="2">
        <v>3642.4</v>
      </c>
      <c r="S217" s="2">
        <v>0</v>
      </c>
      <c r="T217" s="2">
        <v>3642.4</v>
      </c>
      <c r="U217" s="2">
        <v>0</v>
      </c>
      <c r="V217" s="2">
        <v>0</v>
      </c>
      <c r="W217" s="2">
        <v>0</v>
      </c>
      <c r="X217" s="2">
        <v>7284.8</v>
      </c>
      <c r="Y217" s="2">
        <v>0</v>
      </c>
      <c r="Z217" s="2">
        <v>3642.4</v>
      </c>
      <c r="AA217" s="2">
        <v>0</v>
      </c>
      <c r="AB217" s="2">
        <v>3753.29</v>
      </c>
      <c r="AC217" s="2">
        <v>0</v>
      </c>
      <c r="AD217" s="2">
        <v>3753.29</v>
      </c>
      <c r="AE217" s="2">
        <v>0</v>
      </c>
      <c r="AF217" s="2">
        <v>3753.29</v>
      </c>
      <c r="AG217" s="2">
        <v>0</v>
      </c>
      <c r="AH217" s="2">
        <v>3753.29</v>
      </c>
      <c r="AI217" s="2">
        <v>0</v>
      </c>
      <c r="AJ217" s="2">
        <v>3753.29</v>
      </c>
      <c r="AK217" s="2">
        <v>0</v>
      </c>
      <c r="AL217" s="2">
        <v>3753.29</v>
      </c>
      <c r="AM217" s="2">
        <v>0</v>
      </c>
      <c r="AN217" s="2">
        <v>3520.62</v>
      </c>
      <c r="AO217" s="2">
        <v>0</v>
      </c>
      <c r="AP217" s="2">
        <v>3286.17</v>
      </c>
      <c r="AQ217" s="2">
        <v>0</v>
      </c>
      <c r="AR217" s="2">
        <v>3286.17</v>
      </c>
      <c r="AS217" s="2">
        <v>0</v>
      </c>
      <c r="AT217" s="2">
        <v>3286.17</v>
      </c>
      <c r="AU217" s="2">
        <v>0</v>
      </c>
      <c r="AV217" s="2">
        <v>3286.17</v>
      </c>
      <c r="AW217" s="2">
        <v>0</v>
      </c>
      <c r="AX217" s="2">
        <v>0</v>
      </c>
      <c r="AY217" s="2">
        <v>0</v>
      </c>
      <c r="AZ217" s="2">
        <v>0</v>
      </c>
      <c r="BA217" s="2">
        <v>0</v>
      </c>
      <c r="BB217" s="3">
        <f t="shared" si="7"/>
        <v>35431.749999999993</v>
      </c>
      <c r="BC217" s="3">
        <f t="shared" si="8"/>
        <v>43115.490000000005</v>
      </c>
    </row>
    <row r="218" spans="1:55">
      <c r="A218" t="s">
        <v>84</v>
      </c>
      <c r="B218">
        <v>250082</v>
      </c>
      <c r="C218" t="s">
        <v>112</v>
      </c>
      <c r="D218" t="s">
        <v>233</v>
      </c>
      <c r="E218" t="s">
        <v>88</v>
      </c>
      <c r="F218" s="2">
        <v>27238.66</v>
      </c>
      <c r="G218" s="2">
        <v>0</v>
      </c>
      <c r="H218" s="2">
        <v>34718.58</v>
      </c>
      <c r="I218" s="2">
        <v>0</v>
      </c>
      <c r="J218" s="2">
        <v>25600.2</v>
      </c>
      <c r="K218" s="2">
        <v>0</v>
      </c>
      <c r="L218" s="2">
        <v>31576.06</v>
      </c>
      <c r="M218" s="2">
        <v>0</v>
      </c>
      <c r="N218" s="2">
        <v>0</v>
      </c>
      <c r="O218" s="2">
        <v>0</v>
      </c>
      <c r="P218" s="2">
        <v>86495.35</v>
      </c>
      <c r="Q218" s="2">
        <v>0</v>
      </c>
      <c r="R218" s="2">
        <v>43991.11</v>
      </c>
      <c r="S218" s="2">
        <v>0</v>
      </c>
      <c r="T218" s="2">
        <v>38804.01</v>
      </c>
      <c r="U218" s="2">
        <v>0</v>
      </c>
      <c r="V218" s="2">
        <v>0</v>
      </c>
      <c r="W218" s="2">
        <v>0</v>
      </c>
      <c r="X218" s="2">
        <v>76982.66</v>
      </c>
      <c r="Y218" s="2">
        <v>0</v>
      </c>
      <c r="Z218" s="2">
        <v>33187.629999999997</v>
      </c>
      <c r="AA218" s="2">
        <v>0</v>
      </c>
      <c r="AB218" s="2">
        <v>28966.07</v>
      </c>
      <c r="AC218" s="2">
        <v>0</v>
      </c>
      <c r="AD218" s="2">
        <v>23773.39</v>
      </c>
      <c r="AE218" s="2">
        <v>0</v>
      </c>
      <c r="AF218" s="2">
        <v>33050.21</v>
      </c>
      <c r="AG218" s="2">
        <v>0</v>
      </c>
      <c r="AH218" s="2">
        <v>32034.9</v>
      </c>
      <c r="AI218" s="2">
        <v>0</v>
      </c>
      <c r="AJ218" s="2">
        <v>26498.77</v>
      </c>
      <c r="AK218" s="2">
        <v>0</v>
      </c>
      <c r="AL218" s="2">
        <v>33754.550000000003</v>
      </c>
      <c r="AM218" s="2">
        <v>0</v>
      </c>
      <c r="AN218" s="2">
        <v>33506.33</v>
      </c>
      <c r="AO218" s="2">
        <v>0</v>
      </c>
      <c r="AP218" s="2">
        <v>31217.19</v>
      </c>
      <c r="AQ218" s="2">
        <v>0</v>
      </c>
      <c r="AR218" s="2">
        <v>24671.63</v>
      </c>
      <c r="AS218" s="2">
        <v>0</v>
      </c>
      <c r="AT218" s="2">
        <v>20701.21</v>
      </c>
      <c r="AU218" s="2">
        <v>0</v>
      </c>
      <c r="AV218" s="2">
        <v>15238.32</v>
      </c>
      <c r="AW218" s="2">
        <v>0</v>
      </c>
      <c r="AX218" s="2">
        <v>0</v>
      </c>
      <c r="AY218" s="2">
        <v>0</v>
      </c>
      <c r="AZ218" s="2">
        <v>0</v>
      </c>
      <c r="BA218" s="2">
        <v>0</v>
      </c>
      <c r="BB218" s="3">
        <f t="shared" si="7"/>
        <v>274446.5</v>
      </c>
      <c r="BC218" s="3">
        <f t="shared" si="8"/>
        <v>427560.33</v>
      </c>
    </row>
    <row r="219" spans="1:55">
      <c r="A219" t="s">
        <v>84</v>
      </c>
      <c r="B219">
        <v>250082</v>
      </c>
      <c r="C219" t="s">
        <v>112</v>
      </c>
      <c r="D219" t="s">
        <v>232</v>
      </c>
      <c r="E219" t="s">
        <v>89</v>
      </c>
      <c r="F219" s="2">
        <v>531</v>
      </c>
      <c r="G219" s="2">
        <v>0</v>
      </c>
      <c r="H219" s="2">
        <v>531</v>
      </c>
      <c r="I219" s="2">
        <v>0</v>
      </c>
      <c r="J219" s="2">
        <v>531</v>
      </c>
      <c r="K219" s="2">
        <v>0</v>
      </c>
      <c r="L219" s="2">
        <v>531</v>
      </c>
      <c r="M219" s="2">
        <v>0</v>
      </c>
      <c r="N219" s="2">
        <v>0</v>
      </c>
      <c r="O219" s="2">
        <v>0</v>
      </c>
      <c r="P219" s="2">
        <v>1062</v>
      </c>
      <c r="Q219" s="2">
        <v>0</v>
      </c>
      <c r="R219" s="2">
        <v>531</v>
      </c>
      <c r="S219" s="2">
        <v>0</v>
      </c>
      <c r="T219" s="2">
        <v>531</v>
      </c>
      <c r="U219" s="2">
        <v>0</v>
      </c>
      <c r="V219" s="2">
        <v>0</v>
      </c>
      <c r="W219" s="2">
        <v>0</v>
      </c>
      <c r="X219" s="2">
        <v>1062</v>
      </c>
      <c r="Y219" s="2">
        <v>0</v>
      </c>
      <c r="Z219" s="2">
        <v>531</v>
      </c>
      <c r="AA219" s="2">
        <v>0</v>
      </c>
      <c r="AB219" s="2">
        <v>547</v>
      </c>
      <c r="AC219" s="2">
        <v>0</v>
      </c>
      <c r="AD219" s="2">
        <v>547</v>
      </c>
      <c r="AE219" s="2">
        <v>0</v>
      </c>
      <c r="AF219" s="2">
        <v>547</v>
      </c>
      <c r="AG219" s="2">
        <v>0</v>
      </c>
      <c r="AH219" s="2">
        <v>547</v>
      </c>
      <c r="AI219" s="2">
        <v>0</v>
      </c>
      <c r="AJ219" s="2">
        <v>547</v>
      </c>
      <c r="AK219" s="2">
        <v>0</v>
      </c>
      <c r="AL219" s="2">
        <v>547</v>
      </c>
      <c r="AM219" s="2">
        <v>0</v>
      </c>
      <c r="AN219" s="2">
        <v>547</v>
      </c>
      <c r="AO219" s="2">
        <v>0</v>
      </c>
      <c r="AP219" s="2">
        <v>547</v>
      </c>
      <c r="AQ219" s="2">
        <v>0</v>
      </c>
      <c r="AR219" s="2">
        <v>547</v>
      </c>
      <c r="AS219" s="2">
        <v>0</v>
      </c>
      <c r="AT219" s="2">
        <v>547</v>
      </c>
      <c r="AU219" s="2">
        <v>0</v>
      </c>
      <c r="AV219" s="2">
        <v>547</v>
      </c>
      <c r="AW219" s="2">
        <v>0</v>
      </c>
      <c r="AX219" s="2">
        <v>0</v>
      </c>
      <c r="AY219" s="2">
        <v>0</v>
      </c>
      <c r="AZ219" s="2">
        <v>0</v>
      </c>
      <c r="BA219" s="2">
        <v>0</v>
      </c>
      <c r="BB219" s="3">
        <f t="shared" si="7"/>
        <v>5470</v>
      </c>
      <c r="BC219" s="3">
        <f t="shared" si="8"/>
        <v>6388</v>
      </c>
    </row>
    <row r="220" spans="1:55">
      <c r="A220" t="s">
        <v>84</v>
      </c>
      <c r="B220">
        <v>250082</v>
      </c>
      <c r="C220" t="s">
        <v>112</v>
      </c>
      <c r="D220" t="s">
        <v>231</v>
      </c>
      <c r="E220" t="s">
        <v>64</v>
      </c>
      <c r="F220" s="2">
        <v>729.77</v>
      </c>
      <c r="G220" s="2">
        <v>0</v>
      </c>
      <c r="H220" s="2">
        <v>886.08</v>
      </c>
      <c r="I220" s="2">
        <v>0</v>
      </c>
      <c r="J220" s="2">
        <v>861.25</v>
      </c>
      <c r="K220" s="2">
        <v>0</v>
      </c>
      <c r="L220" s="2">
        <v>992.46</v>
      </c>
      <c r="M220" s="2">
        <v>0</v>
      </c>
      <c r="N220" s="2">
        <v>0</v>
      </c>
      <c r="O220" s="2">
        <v>0</v>
      </c>
      <c r="P220" s="2">
        <v>2616.31</v>
      </c>
      <c r="Q220" s="2">
        <v>0</v>
      </c>
      <c r="R220" s="2">
        <v>1201.8599999999999</v>
      </c>
      <c r="S220" s="2">
        <v>0</v>
      </c>
      <c r="T220" s="2">
        <v>1065.2</v>
      </c>
      <c r="U220" s="2">
        <v>0</v>
      </c>
      <c r="V220" s="2">
        <v>0</v>
      </c>
      <c r="W220" s="2">
        <v>0</v>
      </c>
      <c r="X220" s="2">
        <v>2168.84</v>
      </c>
      <c r="Y220" s="2">
        <v>0</v>
      </c>
      <c r="Z220" s="2">
        <v>930.53</v>
      </c>
      <c r="AA220" s="2">
        <v>0</v>
      </c>
      <c r="AB220" s="2">
        <v>833.67</v>
      </c>
      <c r="AC220" s="2">
        <v>0</v>
      </c>
      <c r="AD220" s="2">
        <v>700.83</v>
      </c>
      <c r="AE220" s="2">
        <v>0</v>
      </c>
      <c r="AF220" s="2">
        <v>925.85</v>
      </c>
      <c r="AG220" s="2">
        <v>0</v>
      </c>
      <c r="AH220" s="2">
        <v>1005</v>
      </c>
      <c r="AI220" s="2">
        <v>0</v>
      </c>
      <c r="AJ220" s="2">
        <v>873.61</v>
      </c>
      <c r="AK220" s="2">
        <v>0</v>
      </c>
      <c r="AL220" s="2">
        <v>1144.43</v>
      </c>
      <c r="AM220" s="2">
        <v>0</v>
      </c>
      <c r="AN220" s="2">
        <v>1186.27</v>
      </c>
      <c r="AO220" s="2">
        <v>0</v>
      </c>
      <c r="AP220" s="2">
        <v>1199.46</v>
      </c>
      <c r="AQ220" s="2">
        <v>0</v>
      </c>
      <c r="AR220" s="2">
        <v>1093.3900000000001</v>
      </c>
      <c r="AS220" s="2">
        <v>0</v>
      </c>
      <c r="AT220" s="2">
        <v>1011.29</v>
      </c>
      <c r="AU220" s="2">
        <v>0</v>
      </c>
      <c r="AV220" s="2">
        <v>871.97</v>
      </c>
      <c r="AW220" s="2">
        <v>0</v>
      </c>
      <c r="AX220" s="2">
        <v>0</v>
      </c>
      <c r="AY220" s="2">
        <v>0</v>
      </c>
      <c r="AZ220" s="2">
        <v>0</v>
      </c>
      <c r="BA220" s="2">
        <v>0</v>
      </c>
      <c r="BB220" s="3">
        <f t="shared" si="7"/>
        <v>10012.1</v>
      </c>
      <c r="BC220" s="3">
        <f t="shared" si="8"/>
        <v>12285.970000000001</v>
      </c>
    </row>
    <row r="221" spans="1:55">
      <c r="A221" t="s">
        <v>54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3">
        <f t="shared" si="7"/>
        <v>0</v>
      </c>
      <c r="BC221" s="3">
        <f t="shared" si="8"/>
        <v>0</v>
      </c>
    </row>
    <row r="222" spans="1:55">
      <c r="A222" t="s">
        <v>84</v>
      </c>
      <c r="B222">
        <v>250093</v>
      </c>
      <c r="C222" t="s">
        <v>113</v>
      </c>
      <c r="D222" t="s">
        <v>235</v>
      </c>
      <c r="E222" t="s">
        <v>99</v>
      </c>
      <c r="F222" s="2">
        <v>1902.92</v>
      </c>
      <c r="G222" s="2">
        <v>0</v>
      </c>
      <c r="H222" s="2">
        <v>1945.1</v>
      </c>
      <c r="I222" s="2">
        <v>0</v>
      </c>
      <c r="J222" s="2">
        <v>2179.7199999999998</v>
      </c>
      <c r="K222" s="2">
        <v>0</v>
      </c>
      <c r="L222" s="2">
        <v>2499.59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2572.7800000000002</v>
      </c>
      <c r="Y222" s="2">
        <v>0</v>
      </c>
      <c r="Z222" s="2">
        <v>2352.19</v>
      </c>
      <c r="AA222" s="2">
        <v>0</v>
      </c>
      <c r="AB222" s="2">
        <v>2034.82</v>
      </c>
      <c r="AC222" s="2">
        <v>0</v>
      </c>
      <c r="AD222" s="2">
        <v>1803.63</v>
      </c>
      <c r="AE222" s="2">
        <v>0</v>
      </c>
      <c r="AF222" s="2">
        <v>1925.54</v>
      </c>
      <c r="AG222" s="2">
        <v>0</v>
      </c>
      <c r="AH222" s="2">
        <v>2355.38</v>
      </c>
      <c r="AI222" s="2">
        <v>0</v>
      </c>
      <c r="AJ222" s="2">
        <v>2486.9</v>
      </c>
      <c r="AK222" s="2">
        <v>0</v>
      </c>
      <c r="AL222" s="2">
        <v>2756.86</v>
      </c>
      <c r="AM222" s="2">
        <v>0</v>
      </c>
      <c r="AN222" s="2">
        <v>3639.82</v>
      </c>
      <c r="AO222" s="2">
        <v>0</v>
      </c>
      <c r="AP222" s="2">
        <v>2385.1799999999998</v>
      </c>
      <c r="AQ222" s="2">
        <v>0</v>
      </c>
      <c r="AR222" s="2">
        <v>2890.69</v>
      </c>
      <c r="AS222" s="2">
        <v>0</v>
      </c>
      <c r="AT222" s="2">
        <v>2753.94</v>
      </c>
      <c r="AU222" s="2">
        <v>0</v>
      </c>
      <c r="AV222" s="2">
        <v>2529.79</v>
      </c>
      <c r="AW222" s="2">
        <v>0</v>
      </c>
      <c r="AX222" s="2">
        <v>2319.42</v>
      </c>
      <c r="AY222" s="2">
        <v>0</v>
      </c>
      <c r="AZ222" s="2">
        <v>2183.09</v>
      </c>
      <c r="BA222" s="2">
        <v>0</v>
      </c>
      <c r="BB222" s="3">
        <f t="shared" si="7"/>
        <v>30030.240000000002</v>
      </c>
      <c r="BC222" s="3">
        <f t="shared" si="8"/>
        <v>15487.12</v>
      </c>
    </row>
    <row r="223" spans="1:55">
      <c r="A223" t="s">
        <v>84</v>
      </c>
      <c r="B223">
        <v>250093</v>
      </c>
      <c r="C223" t="s">
        <v>113</v>
      </c>
      <c r="D223" t="s">
        <v>234</v>
      </c>
      <c r="E223" t="s">
        <v>94</v>
      </c>
      <c r="F223" s="2">
        <v>1077.3</v>
      </c>
      <c r="G223" s="2">
        <v>0</v>
      </c>
      <c r="H223" s="2">
        <v>1077.3</v>
      </c>
      <c r="I223" s="2">
        <v>0</v>
      </c>
      <c r="J223" s="2">
        <v>1077.3</v>
      </c>
      <c r="K223" s="2">
        <v>0</v>
      </c>
      <c r="L223" s="2">
        <v>1077.3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1091.3900000000001</v>
      </c>
      <c r="Y223" s="2">
        <v>0</v>
      </c>
      <c r="Z223" s="2">
        <v>1091.3900000000001</v>
      </c>
      <c r="AA223" s="2">
        <v>0</v>
      </c>
      <c r="AB223" s="2">
        <v>1124.6199999999999</v>
      </c>
      <c r="AC223" s="2">
        <v>0</v>
      </c>
      <c r="AD223" s="2">
        <v>1124.6199999999999</v>
      </c>
      <c r="AE223" s="2">
        <v>0</v>
      </c>
      <c r="AF223" s="2">
        <v>1124.6199999999999</v>
      </c>
      <c r="AG223" s="2">
        <v>0</v>
      </c>
      <c r="AH223" s="2">
        <v>1124.6199999999999</v>
      </c>
      <c r="AI223" s="2">
        <v>0</v>
      </c>
      <c r="AJ223" s="2">
        <v>1124.6199999999999</v>
      </c>
      <c r="AK223" s="2">
        <v>0</v>
      </c>
      <c r="AL223" s="2">
        <v>1124.6199999999999</v>
      </c>
      <c r="AM223" s="2">
        <v>0</v>
      </c>
      <c r="AN223" s="2">
        <v>1104.77</v>
      </c>
      <c r="AO223" s="2">
        <v>0</v>
      </c>
      <c r="AP223" s="2">
        <v>1104.77</v>
      </c>
      <c r="AQ223" s="2">
        <v>0</v>
      </c>
      <c r="AR223" s="2">
        <v>933.61</v>
      </c>
      <c r="AS223" s="2">
        <v>0</v>
      </c>
      <c r="AT223" s="2">
        <v>913.96</v>
      </c>
      <c r="AU223" s="2">
        <v>0</v>
      </c>
      <c r="AV223" s="2">
        <v>913.96</v>
      </c>
      <c r="AW223" s="2">
        <v>0</v>
      </c>
      <c r="AX223" s="2">
        <v>913.96</v>
      </c>
      <c r="AY223" s="2">
        <v>0</v>
      </c>
      <c r="AZ223" s="2">
        <v>941.95</v>
      </c>
      <c r="BA223" s="2">
        <v>0</v>
      </c>
      <c r="BB223" s="3">
        <f t="shared" si="7"/>
        <v>12450.079999999998</v>
      </c>
      <c r="BC223" s="3">
        <f t="shared" si="8"/>
        <v>7616.6</v>
      </c>
    </row>
    <row r="224" spans="1:55">
      <c r="A224" t="s">
        <v>84</v>
      </c>
      <c r="B224">
        <v>250093</v>
      </c>
      <c r="C224" t="s">
        <v>113</v>
      </c>
      <c r="D224" t="s">
        <v>233</v>
      </c>
      <c r="E224" t="s">
        <v>88</v>
      </c>
      <c r="F224" s="2">
        <v>6843.63</v>
      </c>
      <c r="G224" s="2">
        <v>0</v>
      </c>
      <c r="H224" s="2">
        <v>7097.12</v>
      </c>
      <c r="I224" s="2">
        <v>0</v>
      </c>
      <c r="J224" s="2">
        <v>6060.8</v>
      </c>
      <c r="K224" s="2">
        <v>0</v>
      </c>
      <c r="L224" s="2">
        <v>8130.13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9432.83</v>
      </c>
      <c r="Y224" s="2">
        <v>0</v>
      </c>
      <c r="Z224" s="2">
        <v>8232.7000000000007</v>
      </c>
      <c r="AA224" s="2">
        <v>0</v>
      </c>
      <c r="AB224" s="2">
        <v>6430.45</v>
      </c>
      <c r="AC224" s="2">
        <v>0</v>
      </c>
      <c r="AD224" s="2">
        <v>5748.01</v>
      </c>
      <c r="AE224" s="2">
        <v>0</v>
      </c>
      <c r="AF224" s="2">
        <v>6148.92</v>
      </c>
      <c r="AG224" s="2">
        <v>0</v>
      </c>
      <c r="AH224" s="2">
        <v>6845.4</v>
      </c>
      <c r="AI224" s="2">
        <v>0</v>
      </c>
      <c r="AJ224" s="2">
        <v>7360.45</v>
      </c>
      <c r="AK224" s="2">
        <v>0</v>
      </c>
      <c r="AL224" s="2">
        <v>8264.42</v>
      </c>
      <c r="AM224" s="2">
        <v>0</v>
      </c>
      <c r="AN224" s="2">
        <v>12146.25</v>
      </c>
      <c r="AO224" s="2">
        <v>0</v>
      </c>
      <c r="AP224" s="2">
        <v>5601.43</v>
      </c>
      <c r="AQ224" s="2">
        <v>0</v>
      </c>
      <c r="AR224" s="2">
        <v>6878.61</v>
      </c>
      <c r="AS224" s="2">
        <v>0</v>
      </c>
      <c r="AT224" s="2">
        <v>5815.09</v>
      </c>
      <c r="AU224" s="2">
        <v>0</v>
      </c>
      <c r="AV224" s="2">
        <v>4375.46</v>
      </c>
      <c r="AW224" s="2">
        <v>0</v>
      </c>
      <c r="AX224" s="2">
        <v>3524.48</v>
      </c>
      <c r="AY224" s="2">
        <v>0</v>
      </c>
      <c r="AZ224" s="2">
        <v>3749.9</v>
      </c>
      <c r="BA224" s="2">
        <v>0</v>
      </c>
      <c r="BB224" s="3">
        <f t="shared" si="7"/>
        <v>76458.42</v>
      </c>
      <c r="BC224" s="3">
        <f t="shared" si="8"/>
        <v>52227.66</v>
      </c>
    </row>
    <row r="225" spans="1:55">
      <c r="A225" t="s">
        <v>84</v>
      </c>
      <c r="B225">
        <v>250093</v>
      </c>
      <c r="C225" t="s">
        <v>113</v>
      </c>
      <c r="D225" t="s">
        <v>232</v>
      </c>
      <c r="E225" t="s">
        <v>89</v>
      </c>
      <c r="F225" s="2">
        <v>531</v>
      </c>
      <c r="G225" s="2">
        <v>0</v>
      </c>
      <c r="H225" s="2">
        <v>531</v>
      </c>
      <c r="I225" s="2">
        <v>0</v>
      </c>
      <c r="J225" s="2">
        <v>531</v>
      </c>
      <c r="K225" s="2">
        <v>0</v>
      </c>
      <c r="L225" s="2">
        <v>531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531</v>
      </c>
      <c r="Y225" s="2">
        <v>0</v>
      </c>
      <c r="Z225" s="2">
        <v>531</v>
      </c>
      <c r="AA225" s="2">
        <v>0</v>
      </c>
      <c r="AB225" s="2">
        <v>547</v>
      </c>
      <c r="AC225" s="2">
        <v>0</v>
      </c>
      <c r="AD225" s="2">
        <v>547</v>
      </c>
      <c r="AE225" s="2">
        <v>0</v>
      </c>
      <c r="AF225" s="2">
        <v>547</v>
      </c>
      <c r="AG225" s="2">
        <v>0</v>
      </c>
      <c r="AH225" s="2">
        <v>547</v>
      </c>
      <c r="AI225" s="2">
        <v>0</v>
      </c>
      <c r="AJ225" s="2">
        <v>547</v>
      </c>
      <c r="AK225" s="2">
        <v>0</v>
      </c>
      <c r="AL225" s="2">
        <v>547</v>
      </c>
      <c r="AM225" s="2">
        <v>0</v>
      </c>
      <c r="AN225" s="2">
        <v>547</v>
      </c>
      <c r="AO225" s="2">
        <v>0</v>
      </c>
      <c r="AP225" s="2">
        <v>547</v>
      </c>
      <c r="AQ225" s="2">
        <v>0</v>
      </c>
      <c r="AR225" s="2">
        <v>547</v>
      </c>
      <c r="AS225" s="2">
        <v>0</v>
      </c>
      <c r="AT225" s="2">
        <v>547</v>
      </c>
      <c r="AU225" s="2">
        <v>0</v>
      </c>
      <c r="AV225" s="2">
        <v>547</v>
      </c>
      <c r="AW225" s="2">
        <v>0</v>
      </c>
      <c r="AX225" s="2">
        <v>547</v>
      </c>
      <c r="AY225" s="2">
        <v>0</v>
      </c>
      <c r="AZ225" s="2">
        <v>564</v>
      </c>
      <c r="BA225" s="2">
        <v>0</v>
      </c>
      <c r="BB225" s="3">
        <f t="shared" si="7"/>
        <v>6581</v>
      </c>
      <c r="BC225" s="3">
        <f t="shared" si="8"/>
        <v>3733</v>
      </c>
    </row>
    <row r="226" spans="1:55">
      <c r="A226" t="s">
        <v>84</v>
      </c>
      <c r="B226">
        <v>250093</v>
      </c>
      <c r="C226" t="s">
        <v>113</v>
      </c>
      <c r="D226" t="s">
        <v>231</v>
      </c>
      <c r="E226" t="s">
        <v>64</v>
      </c>
      <c r="F226" s="2">
        <v>273.2</v>
      </c>
      <c r="G226" s="2">
        <v>0</v>
      </c>
      <c r="H226" s="2">
        <v>276.60000000000002</v>
      </c>
      <c r="I226" s="2">
        <v>0</v>
      </c>
      <c r="J226" s="2">
        <v>295.49</v>
      </c>
      <c r="K226" s="2">
        <v>0</v>
      </c>
      <c r="L226" s="2">
        <v>344.64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356.34</v>
      </c>
      <c r="Y226" s="2">
        <v>0</v>
      </c>
      <c r="Z226" s="2">
        <v>321.06</v>
      </c>
      <c r="AA226" s="2">
        <v>0</v>
      </c>
      <c r="AB226" s="2">
        <v>278.44</v>
      </c>
      <c r="AC226" s="2">
        <v>0</v>
      </c>
      <c r="AD226" s="2">
        <v>260.43</v>
      </c>
      <c r="AE226" s="2">
        <v>0</v>
      </c>
      <c r="AF226" s="2">
        <v>269.93</v>
      </c>
      <c r="AG226" s="2">
        <v>0</v>
      </c>
      <c r="AH226" s="2">
        <v>309.11</v>
      </c>
      <c r="AI226" s="2">
        <v>0</v>
      </c>
      <c r="AJ226" s="2">
        <v>329.33</v>
      </c>
      <c r="AK226" s="2">
        <v>0</v>
      </c>
      <c r="AL226" s="2">
        <v>370.82</v>
      </c>
      <c r="AM226" s="2">
        <v>0</v>
      </c>
      <c r="AN226" s="2">
        <v>506.53</v>
      </c>
      <c r="AO226" s="2">
        <v>0</v>
      </c>
      <c r="AP226" s="2">
        <v>313.69</v>
      </c>
      <c r="AQ226" s="2">
        <v>0</v>
      </c>
      <c r="AR226" s="2">
        <v>391.39</v>
      </c>
      <c r="AS226" s="2">
        <v>0</v>
      </c>
      <c r="AT226" s="2">
        <v>370.37</v>
      </c>
      <c r="AU226" s="2">
        <v>0</v>
      </c>
      <c r="AV226" s="2">
        <v>335.92</v>
      </c>
      <c r="AW226" s="2">
        <v>0</v>
      </c>
      <c r="AX226" s="2">
        <v>303.58</v>
      </c>
      <c r="AY226" s="2">
        <v>0</v>
      </c>
      <c r="AZ226" s="2">
        <v>284.57</v>
      </c>
      <c r="BA226" s="2">
        <v>0</v>
      </c>
      <c r="BB226" s="3">
        <f t="shared" si="7"/>
        <v>4045.6699999999996</v>
      </c>
      <c r="BC226" s="3">
        <f t="shared" si="8"/>
        <v>2145.7699999999995</v>
      </c>
    </row>
    <row r="227" spans="1:55">
      <c r="A227" t="s">
        <v>54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3">
        <f t="shared" si="7"/>
        <v>0</v>
      </c>
      <c r="BC227" s="3">
        <f t="shared" si="8"/>
        <v>0</v>
      </c>
    </row>
    <row r="228" spans="1:55">
      <c r="A228" t="s">
        <v>84</v>
      </c>
      <c r="B228">
        <v>250093</v>
      </c>
      <c r="C228" t="s">
        <v>113</v>
      </c>
      <c r="D228" t="s">
        <v>235</v>
      </c>
      <c r="E228" t="s">
        <v>114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0</v>
      </c>
      <c r="N228" s="2">
        <v>2800.7</v>
      </c>
      <c r="O228" s="2">
        <v>0</v>
      </c>
      <c r="P228" s="2">
        <v>3553.87</v>
      </c>
      <c r="Q228" s="2">
        <v>0</v>
      </c>
      <c r="R228" s="2">
        <v>3217.69</v>
      </c>
      <c r="S228" s="2">
        <v>0</v>
      </c>
      <c r="T228" s="2">
        <v>2826.97</v>
      </c>
      <c r="U228" s="2">
        <v>0</v>
      </c>
      <c r="V228" s="2">
        <v>2868.34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0</v>
      </c>
      <c r="AG228" s="2">
        <v>0</v>
      </c>
      <c r="AH228" s="2">
        <v>0</v>
      </c>
      <c r="AI228" s="2">
        <v>0</v>
      </c>
      <c r="AJ228" s="2">
        <v>0</v>
      </c>
      <c r="AK228" s="2">
        <v>0</v>
      </c>
      <c r="AL228" s="2">
        <v>0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0</v>
      </c>
      <c r="AS228" s="2">
        <v>0</v>
      </c>
      <c r="AT228" s="2">
        <v>0</v>
      </c>
      <c r="AU228" s="2">
        <v>0</v>
      </c>
      <c r="AV228" s="2">
        <v>0</v>
      </c>
      <c r="AW228" s="2">
        <v>0</v>
      </c>
      <c r="AX228" s="2">
        <v>0</v>
      </c>
      <c r="AY228" s="2">
        <v>0</v>
      </c>
      <c r="AZ228" s="2">
        <v>0</v>
      </c>
      <c r="BA228" s="2">
        <v>0</v>
      </c>
      <c r="BB228" s="3">
        <f t="shared" si="7"/>
        <v>0</v>
      </c>
      <c r="BC228" s="3">
        <f t="shared" si="8"/>
        <v>15267.57</v>
      </c>
    </row>
    <row r="229" spans="1:55">
      <c r="A229" t="s">
        <v>84</v>
      </c>
      <c r="B229">
        <v>250093</v>
      </c>
      <c r="C229" t="s">
        <v>113</v>
      </c>
      <c r="D229" t="s">
        <v>233</v>
      </c>
      <c r="E229" t="s">
        <v>93</v>
      </c>
      <c r="F229" s="2">
        <v>0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10879.6</v>
      </c>
      <c r="O229" s="2">
        <v>0</v>
      </c>
      <c r="P229" s="2">
        <v>15683.62</v>
      </c>
      <c r="Q229" s="2">
        <v>0</v>
      </c>
      <c r="R229" s="2">
        <v>13539.32</v>
      </c>
      <c r="S229" s="2">
        <v>0</v>
      </c>
      <c r="T229" s="2">
        <v>11047.16</v>
      </c>
      <c r="U229" s="2">
        <v>0</v>
      </c>
      <c r="V229" s="2">
        <v>11311.01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0</v>
      </c>
      <c r="AH229" s="2">
        <v>0</v>
      </c>
      <c r="AI229" s="2">
        <v>0</v>
      </c>
      <c r="AJ229" s="2">
        <v>0</v>
      </c>
      <c r="AK229" s="2">
        <v>0</v>
      </c>
      <c r="AL229" s="2">
        <v>0</v>
      </c>
      <c r="AM229" s="2">
        <v>0</v>
      </c>
      <c r="AN229" s="2">
        <v>0</v>
      </c>
      <c r="AO229" s="2">
        <v>0</v>
      </c>
      <c r="AP229" s="2">
        <v>0</v>
      </c>
      <c r="AQ229" s="2">
        <v>0</v>
      </c>
      <c r="AR229" s="2">
        <v>0</v>
      </c>
      <c r="AS229" s="2">
        <v>0</v>
      </c>
      <c r="AT229" s="2">
        <v>0</v>
      </c>
      <c r="AU229" s="2">
        <v>0</v>
      </c>
      <c r="AV229" s="2">
        <v>0</v>
      </c>
      <c r="AW229" s="2">
        <v>0</v>
      </c>
      <c r="AX229" s="2">
        <v>0</v>
      </c>
      <c r="AY229" s="2">
        <v>0</v>
      </c>
      <c r="AZ229" s="2">
        <v>0</v>
      </c>
      <c r="BA229" s="2">
        <v>0</v>
      </c>
      <c r="BB229" s="3">
        <f t="shared" si="7"/>
        <v>0</v>
      </c>
      <c r="BC229" s="3">
        <f t="shared" si="8"/>
        <v>62460.71</v>
      </c>
    </row>
    <row r="230" spans="1:55">
      <c r="A230" t="s">
        <v>84</v>
      </c>
      <c r="B230">
        <v>250093</v>
      </c>
      <c r="C230" t="s">
        <v>113</v>
      </c>
      <c r="D230" t="s">
        <v>234</v>
      </c>
      <c r="E230" t="s">
        <v>94</v>
      </c>
      <c r="F230" s="2">
        <v>0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0</v>
      </c>
      <c r="M230" s="2">
        <v>0</v>
      </c>
      <c r="N230" s="2">
        <v>1077.3</v>
      </c>
      <c r="O230" s="2">
        <v>0</v>
      </c>
      <c r="P230" s="2">
        <v>1091.3900000000001</v>
      </c>
      <c r="Q230" s="2">
        <v>0</v>
      </c>
      <c r="R230" s="2">
        <v>1091.3900000000001</v>
      </c>
      <c r="S230" s="2">
        <v>0</v>
      </c>
      <c r="T230" s="2">
        <v>1091.3900000000001</v>
      </c>
      <c r="U230" s="2">
        <v>0</v>
      </c>
      <c r="V230" s="2">
        <v>1091.3900000000001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F230" s="2">
        <v>0</v>
      </c>
      <c r="AG230" s="2">
        <v>0</v>
      </c>
      <c r="AH230" s="2">
        <v>0</v>
      </c>
      <c r="AI230" s="2">
        <v>0</v>
      </c>
      <c r="AJ230" s="2">
        <v>0</v>
      </c>
      <c r="AK230" s="2">
        <v>0</v>
      </c>
      <c r="AL230" s="2">
        <v>0</v>
      </c>
      <c r="AM230" s="2">
        <v>0</v>
      </c>
      <c r="AN230" s="2">
        <v>0</v>
      </c>
      <c r="AO230" s="2">
        <v>0</v>
      </c>
      <c r="AP230" s="2">
        <v>0</v>
      </c>
      <c r="AQ230" s="2">
        <v>0</v>
      </c>
      <c r="AR230" s="2">
        <v>0</v>
      </c>
      <c r="AS230" s="2">
        <v>0</v>
      </c>
      <c r="AT230" s="2">
        <v>0</v>
      </c>
      <c r="AU230" s="2">
        <v>0</v>
      </c>
      <c r="AV230" s="2">
        <v>0</v>
      </c>
      <c r="AW230" s="2">
        <v>0</v>
      </c>
      <c r="AX230" s="2">
        <v>0</v>
      </c>
      <c r="AY230" s="2">
        <v>0</v>
      </c>
      <c r="AZ230" s="2">
        <v>0</v>
      </c>
      <c r="BA230" s="2">
        <v>0</v>
      </c>
      <c r="BB230" s="3">
        <f t="shared" si="7"/>
        <v>0</v>
      </c>
      <c r="BC230" s="3">
        <f t="shared" si="8"/>
        <v>5442.8600000000006</v>
      </c>
    </row>
    <row r="231" spans="1:55">
      <c r="A231" t="s">
        <v>84</v>
      </c>
      <c r="B231">
        <v>250093</v>
      </c>
      <c r="C231" t="s">
        <v>113</v>
      </c>
      <c r="D231" t="s">
        <v>232</v>
      </c>
      <c r="E231" t="s">
        <v>89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531</v>
      </c>
      <c r="O231" s="2">
        <v>0</v>
      </c>
      <c r="P231" s="2">
        <v>531</v>
      </c>
      <c r="Q231" s="2">
        <v>0</v>
      </c>
      <c r="R231" s="2">
        <v>531</v>
      </c>
      <c r="S231" s="2">
        <v>0</v>
      </c>
      <c r="T231" s="2">
        <v>531</v>
      </c>
      <c r="U231" s="2">
        <v>0</v>
      </c>
      <c r="V231" s="2">
        <v>531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  <c r="AB231" s="2">
        <v>0</v>
      </c>
      <c r="AC231" s="2">
        <v>0</v>
      </c>
      <c r="AD231" s="2">
        <v>0</v>
      </c>
      <c r="AE231" s="2">
        <v>0</v>
      </c>
      <c r="AF231" s="2">
        <v>0</v>
      </c>
      <c r="AG231" s="2">
        <v>0</v>
      </c>
      <c r="AH231" s="2">
        <v>0</v>
      </c>
      <c r="AI231" s="2">
        <v>0</v>
      </c>
      <c r="AJ231" s="2">
        <v>0</v>
      </c>
      <c r="AK231" s="2">
        <v>0</v>
      </c>
      <c r="AL231" s="2">
        <v>0</v>
      </c>
      <c r="AM231" s="2">
        <v>0</v>
      </c>
      <c r="AN231" s="2">
        <v>0</v>
      </c>
      <c r="AO231" s="2">
        <v>0</v>
      </c>
      <c r="AP231" s="2">
        <v>0</v>
      </c>
      <c r="AQ231" s="2">
        <v>0</v>
      </c>
      <c r="AR231" s="2">
        <v>0</v>
      </c>
      <c r="AS231" s="2">
        <v>0</v>
      </c>
      <c r="AT231" s="2">
        <v>0</v>
      </c>
      <c r="AU231" s="2">
        <v>0</v>
      </c>
      <c r="AV231" s="2">
        <v>0</v>
      </c>
      <c r="AW231" s="2">
        <v>0</v>
      </c>
      <c r="AX231" s="2">
        <v>0</v>
      </c>
      <c r="AY231" s="2">
        <v>0</v>
      </c>
      <c r="AZ231" s="2">
        <v>0</v>
      </c>
      <c r="BA231" s="2">
        <v>0</v>
      </c>
      <c r="BB231" s="3">
        <f t="shared" si="7"/>
        <v>0</v>
      </c>
      <c r="BC231" s="3">
        <f t="shared" si="8"/>
        <v>2655</v>
      </c>
    </row>
    <row r="232" spans="1:55">
      <c r="A232" t="s">
        <v>84</v>
      </c>
      <c r="B232">
        <v>250093</v>
      </c>
      <c r="C232" t="s">
        <v>113</v>
      </c>
      <c r="D232" t="s">
        <v>231</v>
      </c>
      <c r="E232" t="s">
        <v>64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392.8</v>
      </c>
      <c r="O232" s="2">
        <v>0</v>
      </c>
      <c r="P232" s="2">
        <v>513.25</v>
      </c>
      <c r="Q232" s="2">
        <v>0</v>
      </c>
      <c r="R232" s="2">
        <v>459.49</v>
      </c>
      <c r="S232" s="2">
        <v>0</v>
      </c>
      <c r="T232" s="2">
        <v>397</v>
      </c>
      <c r="U232" s="2">
        <v>0</v>
      </c>
      <c r="V232" s="2">
        <v>403.61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0</v>
      </c>
      <c r="AE232" s="2">
        <v>0</v>
      </c>
      <c r="AF232" s="2">
        <v>0</v>
      </c>
      <c r="AG232" s="2">
        <v>0</v>
      </c>
      <c r="AH232" s="2">
        <v>0</v>
      </c>
      <c r="AI232" s="2">
        <v>0</v>
      </c>
      <c r="AJ232" s="2">
        <v>0</v>
      </c>
      <c r="AK232" s="2">
        <v>0</v>
      </c>
      <c r="AL232" s="2">
        <v>0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0</v>
      </c>
      <c r="AU232" s="2">
        <v>0</v>
      </c>
      <c r="AV232" s="2">
        <v>0</v>
      </c>
      <c r="AW232" s="2">
        <v>0</v>
      </c>
      <c r="AX232" s="2">
        <v>0</v>
      </c>
      <c r="AY232" s="2">
        <v>0</v>
      </c>
      <c r="AZ232" s="2">
        <v>0</v>
      </c>
      <c r="BA232" s="2">
        <v>0</v>
      </c>
      <c r="BB232" s="3">
        <f t="shared" si="7"/>
        <v>0</v>
      </c>
      <c r="BC232" s="3">
        <f t="shared" si="8"/>
        <v>2166.15</v>
      </c>
    </row>
    <row r="233" spans="1:55">
      <c r="A233" t="s">
        <v>54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3">
        <f t="shared" si="7"/>
        <v>0</v>
      </c>
      <c r="BC233" s="3">
        <f t="shared" si="8"/>
        <v>0</v>
      </c>
    </row>
    <row r="234" spans="1:55">
      <c r="A234" t="s">
        <v>84</v>
      </c>
      <c r="B234">
        <v>250105</v>
      </c>
      <c r="C234" t="s">
        <v>115</v>
      </c>
      <c r="D234" t="s">
        <v>235</v>
      </c>
      <c r="E234" t="s">
        <v>86</v>
      </c>
      <c r="F234" s="2">
        <v>12.64</v>
      </c>
      <c r="G234" s="2">
        <v>0</v>
      </c>
      <c r="H234" s="2">
        <v>12.05</v>
      </c>
      <c r="I234" s="2">
        <v>0</v>
      </c>
      <c r="J234" s="2">
        <v>63.06</v>
      </c>
      <c r="K234" s="2">
        <v>0</v>
      </c>
      <c r="L234" s="2">
        <v>146.12</v>
      </c>
      <c r="M234" s="2">
        <v>0</v>
      </c>
      <c r="N234" s="2">
        <v>1007.69</v>
      </c>
      <c r="O234" s="2">
        <v>0</v>
      </c>
      <c r="P234" s="2">
        <v>2357.7399999999998</v>
      </c>
      <c r="Q234" s="2">
        <v>0</v>
      </c>
      <c r="R234" s="2">
        <v>2134.15</v>
      </c>
      <c r="S234" s="2">
        <v>0</v>
      </c>
      <c r="T234" s="2">
        <v>1304.18</v>
      </c>
      <c r="U234" s="2">
        <v>0</v>
      </c>
      <c r="V234" s="2">
        <v>1115.29</v>
      </c>
      <c r="W234" s="2">
        <v>0</v>
      </c>
      <c r="X234" s="2">
        <v>294.44</v>
      </c>
      <c r="Y234" s="2">
        <v>0</v>
      </c>
      <c r="Z234" s="2">
        <v>110.99</v>
      </c>
      <c r="AA234" s="2">
        <v>0</v>
      </c>
      <c r="AB234" s="2">
        <v>14.59</v>
      </c>
      <c r="AC234" s="2">
        <v>0</v>
      </c>
      <c r="AD234" s="2">
        <v>13.83</v>
      </c>
      <c r="AE234" s="2">
        <v>0</v>
      </c>
      <c r="AF234" s="2">
        <v>15.05</v>
      </c>
      <c r="AG234" s="2">
        <v>0</v>
      </c>
      <c r="AH234" s="2">
        <v>62.62</v>
      </c>
      <c r="AI234" s="2">
        <v>0</v>
      </c>
      <c r="AJ234" s="2">
        <v>603.59</v>
      </c>
      <c r="AK234" s="2">
        <v>0</v>
      </c>
      <c r="AL234" s="2">
        <v>898.02</v>
      </c>
      <c r="AM234" s="2">
        <v>0</v>
      </c>
      <c r="AN234" s="2">
        <v>1290.02</v>
      </c>
      <c r="AO234" s="2">
        <v>0</v>
      </c>
      <c r="AP234" s="2">
        <v>1310.3900000000001</v>
      </c>
      <c r="AQ234" s="2">
        <v>0</v>
      </c>
      <c r="AR234" s="2">
        <v>1361.16</v>
      </c>
      <c r="AS234" s="2">
        <v>0</v>
      </c>
      <c r="AT234" s="2">
        <v>637.17999999999995</v>
      </c>
      <c r="AU234" s="2">
        <v>0</v>
      </c>
      <c r="AV234" s="2">
        <v>499.17</v>
      </c>
      <c r="AW234" s="2">
        <v>0</v>
      </c>
      <c r="AX234" s="2">
        <v>97.58</v>
      </c>
      <c r="AY234" s="2">
        <v>0</v>
      </c>
      <c r="AZ234" s="2">
        <v>20.88</v>
      </c>
      <c r="BA234" s="2">
        <v>0</v>
      </c>
      <c r="BB234" s="3">
        <f t="shared" si="7"/>
        <v>6809.4900000000007</v>
      </c>
      <c r="BC234" s="3">
        <f t="shared" si="8"/>
        <v>8572.94</v>
      </c>
    </row>
    <row r="235" spans="1:55">
      <c r="A235" t="s">
        <v>84</v>
      </c>
      <c r="B235">
        <v>250105</v>
      </c>
      <c r="C235" t="s">
        <v>115</v>
      </c>
      <c r="D235" t="s">
        <v>234</v>
      </c>
      <c r="E235" t="s">
        <v>87</v>
      </c>
      <c r="F235" s="2">
        <v>1217.46</v>
      </c>
      <c r="G235" s="2">
        <v>0</v>
      </c>
      <c r="H235" s="2">
        <v>1217.46</v>
      </c>
      <c r="I235" s="2">
        <v>0</v>
      </c>
      <c r="J235" s="2">
        <v>1217.46</v>
      </c>
      <c r="K235" s="2">
        <v>0</v>
      </c>
      <c r="L235" s="2">
        <v>1217.46</v>
      </c>
      <c r="M235" s="2">
        <v>0</v>
      </c>
      <c r="N235" s="2">
        <v>1217.46</v>
      </c>
      <c r="O235" s="2">
        <v>0</v>
      </c>
      <c r="P235" s="2">
        <v>1217.46</v>
      </c>
      <c r="Q235" s="2">
        <v>0</v>
      </c>
      <c r="R235" s="2">
        <v>1216.8900000000001</v>
      </c>
      <c r="S235" s="2">
        <v>0</v>
      </c>
      <c r="T235" s="2">
        <v>1216.8900000000001</v>
      </c>
      <c r="U235" s="2">
        <v>0</v>
      </c>
      <c r="V235" s="2">
        <v>840.79</v>
      </c>
      <c r="W235" s="2">
        <v>0</v>
      </c>
      <c r="X235" s="2">
        <v>840.79</v>
      </c>
      <c r="Y235" s="2">
        <v>0</v>
      </c>
      <c r="Z235" s="2">
        <v>840.79</v>
      </c>
      <c r="AA235" s="2">
        <v>0</v>
      </c>
      <c r="AB235" s="2">
        <v>866.39</v>
      </c>
      <c r="AC235" s="2">
        <v>0</v>
      </c>
      <c r="AD235" s="2">
        <v>866.39</v>
      </c>
      <c r="AE235" s="2">
        <v>0</v>
      </c>
      <c r="AF235" s="2">
        <v>866.39</v>
      </c>
      <c r="AG235" s="2">
        <v>0</v>
      </c>
      <c r="AH235" s="2">
        <v>866.39</v>
      </c>
      <c r="AI235" s="2">
        <v>0</v>
      </c>
      <c r="AJ235" s="2">
        <v>866.39</v>
      </c>
      <c r="AK235" s="2">
        <v>0</v>
      </c>
      <c r="AL235" s="2">
        <v>866.39</v>
      </c>
      <c r="AM235" s="2">
        <v>0</v>
      </c>
      <c r="AN235" s="2">
        <v>866.39</v>
      </c>
      <c r="AO235" s="2">
        <v>0</v>
      </c>
      <c r="AP235" s="2">
        <v>838.79</v>
      </c>
      <c r="AQ235" s="2">
        <v>0</v>
      </c>
      <c r="AR235" s="2">
        <v>517.38</v>
      </c>
      <c r="AS235" s="2">
        <v>0</v>
      </c>
      <c r="AT235" s="2">
        <v>517.38</v>
      </c>
      <c r="AU235" s="2">
        <v>0</v>
      </c>
      <c r="AV235" s="2">
        <v>517.38</v>
      </c>
      <c r="AW235" s="2">
        <v>0</v>
      </c>
      <c r="AX235" s="2">
        <v>517.38</v>
      </c>
      <c r="AY235" s="2">
        <v>0</v>
      </c>
      <c r="AZ235" s="2">
        <v>533.13</v>
      </c>
      <c r="BA235" s="2">
        <v>0</v>
      </c>
      <c r="BB235" s="3">
        <f t="shared" si="7"/>
        <v>8639.7800000000007</v>
      </c>
      <c r="BC235" s="3">
        <f t="shared" si="8"/>
        <v>13127.3</v>
      </c>
    </row>
    <row r="236" spans="1:55">
      <c r="A236" t="s">
        <v>84</v>
      </c>
      <c r="B236">
        <v>250105</v>
      </c>
      <c r="C236" t="s">
        <v>115</v>
      </c>
      <c r="D236" t="s">
        <v>233</v>
      </c>
      <c r="E236" t="s">
        <v>88</v>
      </c>
      <c r="F236" s="2">
        <v>45.47</v>
      </c>
      <c r="G236" s="2">
        <v>0</v>
      </c>
      <c r="H236" s="2">
        <v>43.98</v>
      </c>
      <c r="I236" s="2">
        <v>0</v>
      </c>
      <c r="J236" s="2">
        <v>175.35</v>
      </c>
      <c r="K236" s="2">
        <v>0</v>
      </c>
      <c r="L236" s="2">
        <v>425.76</v>
      </c>
      <c r="M236" s="2">
        <v>0</v>
      </c>
      <c r="N236" s="2">
        <v>2548.96</v>
      </c>
      <c r="O236" s="2">
        <v>0</v>
      </c>
      <c r="P236" s="2">
        <v>8166.15</v>
      </c>
      <c r="Q236" s="2">
        <v>0</v>
      </c>
      <c r="R236" s="2">
        <v>6986.64</v>
      </c>
      <c r="S236" s="2">
        <v>0</v>
      </c>
      <c r="T236" s="2">
        <v>4310.6400000000003</v>
      </c>
      <c r="U236" s="2">
        <v>0</v>
      </c>
      <c r="V236" s="2">
        <v>3213.63</v>
      </c>
      <c r="W236" s="2">
        <v>0</v>
      </c>
      <c r="X236" s="2">
        <v>946.12</v>
      </c>
      <c r="Y236" s="2">
        <v>0</v>
      </c>
      <c r="Z236" s="2">
        <v>365.87</v>
      </c>
      <c r="AA236" s="2">
        <v>0</v>
      </c>
      <c r="AB236" s="2">
        <v>46.11</v>
      </c>
      <c r="AC236" s="2">
        <v>0</v>
      </c>
      <c r="AD236" s="2">
        <v>44.08</v>
      </c>
      <c r="AE236" s="2">
        <v>0</v>
      </c>
      <c r="AF236" s="2">
        <v>48.05</v>
      </c>
      <c r="AG236" s="2">
        <v>0</v>
      </c>
      <c r="AH236" s="2">
        <v>176.5</v>
      </c>
      <c r="AI236" s="2">
        <v>0</v>
      </c>
      <c r="AJ236" s="2">
        <v>1652.53</v>
      </c>
      <c r="AK236" s="2">
        <v>0</v>
      </c>
      <c r="AL236" s="2">
        <v>2303.88</v>
      </c>
      <c r="AM236" s="2">
        <v>0</v>
      </c>
      <c r="AN236" s="2">
        <v>3156.32</v>
      </c>
      <c r="AO236" s="2">
        <v>0</v>
      </c>
      <c r="AP236" s="2">
        <v>2950.62</v>
      </c>
      <c r="AQ236" s="2">
        <v>0</v>
      </c>
      <c r="AR236" s="2">
        <v>2686.23</v>
      </c>
      <c r="AS236" s="2">
        <v>0</v>
      </c>
      <c r="AT236" s="2">
        <v>1152.3</v>
      </c>
      <c r="AU236" s="2">
        <v>0</v>
      </c>
      <c r="AV236" s="2">
        <v>787.6</v>
      </c>
      <c r="AW236" s="2">
        <v>0</v>
      </c>
      <c r="AX236" s="2">
        <v>145.87</v>
      </c>
      <c r="AY236" s="2">
        <v>0</v>
      </c>
      <c r="AZ236" s="2">
        <v>35.869999999999997</v>
      </c>
      <c r="BA236" s="2">
        <v>0</v>
      </c>
      <c r="BB236" s="3">
        <f t="shared" si="7"/>
        <v>15139.85</v>
      </c>
      <c r="BC236" s="3">
        <f t="shared" si="8"/>
        <v>27274.68</v>
      </c>
    </row>
    <row r="237" spans="1:55">
      <c r="A237" t="s">
        <v>84</v>
      </c>
      <c r="B237">
        <v>250105</v>
      </c>
      <c r="C237" t="s">
        <v>115</v>
      </c>
      <c r="D237" t="s">
        <v>232</v>
      </c>
      <c r="E237" t="s">
        <v>89</v>
      </c>
      <c r="F237" s="2">
        <v>531</v>
      </c>
      <c r="G237" s="2">
        <v>0</v>
      </c>
      <c r="H237" s="2">
        <v>531</v>
      </c>
      <c r="I237" s="2">
        <v>0</v>
      </c>
      <c r="J237" s="2">
        <v>531</v>
      </c>
      <c r="K237" s="2">
        <v>0</v>
      </c>
      <c r="L237" s="2">
        <v>531</v>
      </c>
      <c r="M237" s="2">
        <v>0</v>
      </c>
      <c r="N237" s="2">
        <v>531</v>
      </c>
      <c r="O237" s="2">
        <v>0</v>
      </c>
      <c r="P237" s="2">
        <v>531</v>
      </c>
      <c r="Q237" s="2">
        <v>0</v>
      </c>
      <c r="R237" s="2">
        <v>531</v>
      </c>
      <c r="S237" s="2">
        <v>0</v>
      </c>
      <c r="T237" s="2">
        <v>531</v>
      </c>
      <c r="U237" s="2">
        <v>0</v>
      </c>
      <c r="V237" s="2">
        <v>531</v>
      </c>
      <c r="W237" s="2">
        <v>0</v>
      </c>
      <c r="X237" s="2">
        <v>531</v>
      </c>
      <c r="Y237" s="2">
        <v>0</v>
      </c>
      <c r="Z237" s="2">
        <v>531</v>
      </c>
      <c r="AA237" s="2">
        <v>0</v>
      </c>
      <c r="AB237" s="2">
        <v>547</v>
      </c>
      <c r="AC237" s="2">
        <v>0</v>
      </c>
      <c r="AD237" s="2">
        <v>547</v>
      </c>
      <c r="AE237" s="2">
        <v>0</v>
      </c>
      <c r="AF237" s="2">
        <v>547</v>
      </c>
      <c r="AG237" s="2">
        <v>0</v>
      </c>
      <c r="AH237" s="2">
        <v>547</v>
      </c>
      <c r="AI237" s="2">
        <v>0</v>
      </c>
      <c r="AJ237" s="2">
        <v>547</v>
      </c>
      <c r="AK237" s="2">
        <v>0</v>
      </c>
      <c r="AL237" s="2">
        <v>547</v>
      </c>
      <c r="AM237" s="2">
        <v>0</v>
      </c>
      <c r="AN237" s="2">
        <v>547</v>
      </c>
      <c r="AO237" s="2">
        <v>0</v>
      </c>
      <c r="AP237" s="2">
        <v>547</v>
      </c>
      <c r="AQ237" s="2">
        <v>0</v>
      </c>
      <c r="AR237" s="2">
        <v>547</v>
      </c>
      <c r="AS237" s="2">
        <v>0</v>
      </c>
      <c r="AT237" s="2">
        <v>547</v>
      </c>
      <c r="AU237" s="2">
        <v>0</v>
      </c>
      <c r="AV237" s="2">
        <v>547</v>
      </c>
      <c r="AW237" s="2">
        <v>0</v>
      </c>
      <c r="AX237" s="2">
        <v>547</v>
      </c>
      <c r="AY237" s="2">
        <v>0</v>
      </c>
      <c r="AZ237" s="2">
        <v>564</v>
      </c>
      <c r="BA237" s="2">
        <v>0</v>
      </c>
      <c r="BB237" s="3">
        <f t="shared" si="7"/>
        <v>6581</v>
      </c>
      <c r="BC237" s="3">
        <f t="shared" si="8"/>
        <v>6388</v>
      </c>
    </row>
    <row r="238" spans="1:55">
      <c r="A238" t="s">
        <v>54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3">
        <f t="shared" si="7"/>
        <v>0</v>
      </c>
      <c r="BC238" s="3">
        <f t="shared" si="8"/>
        <v>0</v>
      </c>
    </row>
    <row r="239" spans="1:55">
      <c r="A239" t="s">
        <v>84</v>
      </c>
      <c r="B239">
        <v>250116</v>
      </c>
      <c r="C239" t="s">
        <v>116</v>
      </c>
      <c r="D239" t="s">
        <v>235</v>
      </c>
      <c r="E239" t="s">
        <v>86</v>
      </c>
      <c r="F239" s="2">
        <v>3080.05</v>
      </c>
      <c r="G239" s="2">
        <v>0</v>
      </c>
      <c r="H239" s="2">
        <v>3494.6</v>
      </c>
      <c r="I239" s="2">
        <v>0</v>
      </c>
      <c r="J239" s="2">
        <v>3334.68</v>
      </c>
      <c r="K239" s="2">
        <v>0</v>
      </c>
      <c r="L239" s="2">
        <v>3998.32</v>
      </c>
      <c r="M239" s="2">
        <v>0</v>
      </c>
      <c r="N239" s="2">
        <v>4273.6000000000004</v>
      </c>
      <c r="O239" s="2">
        <v>0</v>
      </c>
      <c r="P239" s="2">
        <v>4781.3100000000004</v>
      </c>
      <c r="Q239" s="2">
        <v>0</v>
      </c>
      <c r="R239" s="2">
        <v>4888.24</v>
      </c>
      <c r="S239" s="2">
        <v>0</v>
      </c>
      <c r="T239" s="2">
        <v>4275.08</v>
      </c>
      <c r="U239" s="2">
        <v>0</v>
      </c>
      <c r="V239" s="2">
        <v>4486.49</v>
      </c>
      <c r="W239" s="2">
        <v>0</v>
      </c>
      <c r="X239" s="2">
        <v>3394.92</v>
      </c>
      <c r="Y239" s="2">
        <v>0</v>
      </c>
      <c r="Z239" s="2">
        <v>3742.79</v>
      </c>
      <c r="AA239" s="2">
        <v>0</v>
      </c>
      <c r="AB239" s="2">
        <v>4031.98</v>
      </c>
      <c r="AC239" s="2">
        <v>0</v>
      </c>
      <c r="AD239" s="2">
        <v>3550.42</v>
      </c>
      <c r="AE239" s="2">
        <v>0</v>
      </c>
      <c r="AF239" s="2">
        <v>4026.67</v>
      </c>
      <c r="AG239" s="2">
        <v>0</v>
      </c>
      <c r="AH239" s="2">
        <v>3943.66</v>
      </c>
      <c r="AI239" s="2">
        <v>0</v>
      </c>
      <c r="AJ239" s="2">
        <v>4586.54</v>
      </c>
      <c r="AK239" s="2">
        <v>0</v>
      </c>
      <c r="AL239" s="2">
        <v>4503.53</v>
      </c>
      <c r="AM239" s="2">
        <v>0</v>
      </c>
      <c r="AN239" s="2">
        <v>4364.78</v>
      </c>
      <c r="AO239" s="2">
        <v>0</v>
      </c>
      <c r="AP239" s="2">
        <v>4961.99</v>
      </c>
      <c r="AQ239" s="2">
        <v>0</v>
      </c>
      <c r="AR239" s="2">
        <v>4382.0200000000004</v>
      </c>
      <c r="AS239" s="2">
        <v>0</v>
      </c>
      <c r="AT239" s="2">
        <v>3716.05</v>
      </c>
      <c r="AU239" s="2">
        <v>0</v>
      </c>
      <c r="AV239" s="2">
        <v>3589.23</v>
      </c>
      <c r="AW239" s="2">
        <v>0</v>
      </c>
      <c r="AX239" s="2">
        <v>2972.46</v>
      </c>
      <c r="AY239" s="2">
        <v>0</v>
      </c>
      <c r="AZ239" s="2">
        <v>771.81</v>
      </c>
      <c r="BA239" s="2">
        <v>0</v>
      </c>
      <c r="BB239" s="3">
        <f t="shared" si="7"/>
        <v>45369.16</v>
      </c>
      <c r="BC239" s="3">
        <f t="shared" si="8"/>
        <v>47782.060000000005</v>
      </c>
    </row>
    <row r="240" spans="1:55">
      <c r="A240" t="s">
        <v>84</v>
      </c>
      <c r="B240">
        <v>250116</v>
      </c>
      <c r="C240" t="s">
        <v>116</v>
      </c>
      <c r="D240" t="s">
        <v>234</v>
      </c>
      <c r="E240" t="s">
        <v>87</v>
      </c>
      <c r="F240" s="2">
        <v>2832.27</v>
      </c>
      <c r="G240" s="2">
        <v>0</v>
      </c>
      <c r="H240" s="2">
        <v>2832.27</v>
      </c>
      <c r="I240" s="2">
        <v>0</v>
      </c>
      <c r="J240" s="2">
        <v>2832.27</v>
      </c>
      <c r="K240" s="2">
        <v>0</v>
      </c>
      <c r="L240" s="2">
        <v>2832.27</v>
      </c>
      <c r="M240" s="2">
        <v>0</v>
      </c>
      <c r="N240" s="2">
        <v>2832.27</v>
      </c>
      <c r="O240" s="2">
        <v>0</v>
      </c>
      <c r="P240" s="2">
        <v>2832.27</v>
      </c>
      <c r="Q240" s="2">
        <v>0</v>
      </c>
      <c r="R240" s="2">
        <v>2874.1</v>
      </c>
      <c r="S240" s="2">
        <v>0</v>
      </c>
      <c r="T240" s="2">
        <v>2874.1</v>
      </c>
      <c r="U240" s="2">
        <v>0</v>
      </c>
      <c r="V240" s="2">
        <v>2874.1</v>
      </c>
      <c r="W240" s="2">
        <v>0</v>
      </c>
      <c r="X240" s="2">
        <v>2874.1</v>
      </c>
      <c r="Y240" s="2">
        <v>0</v>
      </c>
      <c r="Z240" s="2">
        <v>2874.1</v>
      </c>
      <c r="AA240" s="2">
        <v>0</v>
      </c>
      <c r="AB240" s="2">
        <v>2961.59</v>
      </c>
      <c r="AC240" s="2">
        <v>0</v>
      </c>
      <c r="AD240" s="2">
        <v>2961.59</v>
      </c>
      <c r="AE240" s="2">
        <v>0</v>
      </c>
      <c r="AF240" s="2">
        <v>2961.59</v>
      </c>
      <c r="AG240" s="2">
        <v>0</v>
      </c>
      <c r="AH240" s="2">
        <v>2961.59</v>
      </c>
      <c r="AI240" s="2">
        <v>0</v>
      </c>
      <c r="AJ240" s="2">
        <v>2961.59</v>
      </c>
      <c r="AK240" s="2">
        <v>0</v>
      </c>
      <c r="AL240" s="2">
        <v>2961.59</v>
      </c>
      <c r="AM240" s="2">
        <v>0</v>
      </c>
      <c r="AN240" s="2">
        <v>2961.59</v>
      </c>
      <c r="AO240" s="2">
        <v>0</v>
      </c>
      <c r="AP240" s="2">
        <v>2597.31</v>
      </c>
      <c r="AQ240" s="2">
        <v>0</v>
      </c>
      <c r="AR240" s="2">
        <v>2597.31</v>
      </c>
      <c r="AS240" s="2">
        <v>0</v>
      </c>
      <c r="AT240" s="2">
        <v>2597.31</v>
      </c>
      <c r="AU240" s="2">
        <v>0</v>
      </c>
      <c r="AV240" s="2">
        <v>2597.31</v>
      </c>
      <c r="AW240" s="2">
        <v>0</v>
      </c>
      <c r="AX240" s="2">
        <v>2597.31</v>
      </c>
      <c r="AY240" s="2">
        <v>0</v>
      </c>
      <c r="AZ240" s="2">
        <v>2676.37</v>
      </c>
      <c r="BA240" s="2">
        <v>0</v>
      </c>
      <c r="BB240" s="3">
        <f t="shared" si="7"/>
        <v>33432.460000000006</v>
      </c>
      <c r="BC240" s="3">
        <f t="shared" si="8"/>
        <v>34325.709999999992</v>
      </c>
    </row>
    <row r="241" spans="1:55">
      <c r="A241" t="s">
        <v>84</v>
      </c>
      <c r="B241">
        <v>250116</v>
      </c>
      <c r="C241" t="s">
        <v>116</v>
      </c>
      <c r="D241" t="s">
        <v>233</v>
      </c>
      <c r="E241" t="s">
        <v>88</v>
      </c>
      <c r="F241" s="2">
        <v>14181.57</v>
      </c>
      <c r="G241" s="2">
        <v>0</v>
      </c>
      <c r="H241" s="2">
        <v>17392.55</v>
      </c>
      <c r="I241" s="2">
        <v>0</v>
      </c>
      <c r="J241" s="2">
        <v>12370.92</v>
      </c>
      <c r="K241" s="2">
        <v>0</v>
      </c>
      <c r="L241" s="2">
        <v>16805.099999999999</v>
      </c>
      <c r="M241" s="2">
        <v>0</v>
      </c>
      <c r="N241" s="2">
        <v>15972.02</v>
      </c>
      <c r="O241" s="2">
        <v>0</v>
      </c>
      <c r="P241" s="2">
        <v>23839.47</v>
      </c>
      <c r="Q241" s="2">
        <v>0</v>
      </c>
      <c r="R241" s="2">
        <v>24668.36</v>
      </c>
      <c r="S241" s="2">
        <v>0</v>
      </c>
      <c r="T241" s="2">
        <v>20879.78</v>
      </c>
      <c r="U241" s="2">
        <v>0</v>
      </c>
      <c r="V241" s="2">
        <v>19412.64</v>
      </c>
      <c r="W241" s="2">
        <v>0</v>
      </c>
      <c r="X241" s="2">
        <v>14680.64</v>
      </c>
      <c r="Y241" s="2">
        <v>0</v>
      </c>
      <c r="Z241" s="2">
        <v>17339.11</v>
      </c>
      <c r="AA241" s="2">
        <v>0</v>
      </c>
      <c r="AB241" s="2">
        <v>18134.650000000001</v>
      </c>
      <c r="AC241" s="2">
        <v>0</v>
      </c>
      <c r="AD241" s="2">
        <v>15258.43</v>
      </c>
      <c r="AE241" s="2">
        <v>0</v>
      </c>
      <c r="AF241" s="2">
        <v>18291.439999999999</v>
      </c>
      <c r="AG241" s="2">
        <v>0</v>
      </c>
      <c r="AH241" s="2">
        <v>15682.01</v>
      </c>
      <c r="AI241" s="2">
        <v>0</v>
      </c>
      <c r="AJ241" s="2">
        <v>18708.02</v>
      </c>
      <c r="AK241" s="2">
        <v>0</v>
      </c>
      <c r="AL241" s="2">
        <v>17110.27</v>
      </c>
      <c r="AM241" s="2">
        <v>0</v>
      </c>
      <c r="AN241" s="2">
        <v>15647.69</v>
      </c>
      <c r="AO241" s="2">
        <v>0</v>
      </c>
      <c r="AP241" s="2">
        <v>17055.16</v>
      </c>
      <c r="AQ241" s="2">
        <v>0</v>
      </c>
      <c r="AR241" s="2">
        <v>12688.43</v>
      </c>
      <c r="AS241" s="2">
        <v>0</v>
      </c>
      <c r="AT241" s="2">
        <v>9249.7099999999991</v>
      </c>
      <c r="AU241" s="2">
        <v>0</v>
      </c>
      <c r="AV241" s="2">
        <v>7675.28</v>
      </c>
      <c r="AW241" s="2">
        <v>0</v>
      </c>
      <c r="AX241" s="2">
        <v>5451.45</v>
      </c>
      <c r="AY241" s="2">
        <v>0</v>
      </c>
      <c r="AZ241" s="2">
        <v>1325.75</v>
      </c>
      <c r="BA241" s="2">
        <v>0</v>
      </c>
      <c r="BB241" s="3">
        <f t="shared" si="7"/>
        <v>154143.64000000001</v>
      </c>
      <c r="BC241" s="3">
        <f t="shared" si="8"/>
        <v>215676.81000000003</v>
      </c>
    </row>
    <row r="242" spans="1:55">
      <c r="A242" t="s">
        <v>84</v>
      </c>
      <c r="B242">
        <v>250116</v>
      </c>
      <c r="C242" t="s">
        <v>116</v>
      </c>
      <c r="D242" t="s">
        <v>232</v>
      </c>
      <c r="E242" t="s">
        <v>89</v>
      </c>
      <c r="F242" s="2">
        <v>531</v>
      </c>
      <c r="G242" s="2">
        <v>0</v>
      </c>
      <c r="H242" s="2">
        <v>531</v>
      </c>
      <c r="I242" s="2">
        <v>0</v>
      </c>
      <c r="J242" s="2">
        <v>531</v>
      </c>
      <c r="K242" s="2">
        <v>0</v>
      </c>
      <c r="L242" s="2">
        <v>531</v>
      </c>
      <c r="M242" s="2">
        <v>0</v>
      </c>
      <c r="N242" s="2">
        <v>531</v>
      </c>
      <c r="O242" s="2">
        <v>0</v>
      </c>
      <c r="P242" s="2">
        <v>531</v>
      </c>
      <c r="Q242" s="2">
        <v>0</v>
      </c>
      <c r="R242" s="2">
        <v>531</v>
      </c>
      <c r="S242" s="2">
        <v>0</v>
      </c>
      <c r="T242" s="2">
        <v>531</v>
      </c>
      <c r="U242" s="2">
        <v>0</v>
      </c>
      <c r="V242" s="2">
        <v>531</v>
      </c>
      <c r="W242" s="2">
        <v>0</v>
      </c>
      <c r="X242" s="2">
        <v>531</v>
      </c>
      <c r="Y242" s="2">
        <v>0</v>
      </c>
      <c r="Z242" s="2">
        <v>531</v>
      </c>
      <c r="AA242" s="2">
        <v>0</v>
      </c>
      <c r="AB242" s="2">
        <v>547</v>
      </c>
      <c r="AC242" s="2">
        <v>0</v>
      </c>
      <c r="AD242" s="2">
        <v>547</v>
      </c>
      <c r="AE242" s="2">
        <v>0</v>
      </c>
      <c r="AF242" s="2">
        <v>547</v>
      </c>
      <c r="AG242" s="2">
        <v>0</v>
      </c>
      <c r="AH242" s="2">
        <v>547</v>
      </c>
      <c r="AI242" s="2">
        <v>0</v>
      </c>
      <c r="AJ242" s="2">
        <v>547</v>
      </c>
      <c r="AK242" s="2">
        <v>0</v>
      </c>
      <c r="AL242" s="2">
        <v>547</v>
      </c>
      <c r="AM242" s="2">
        <v>0</v>
      </c>
      <c r="AN242" s="2">
        <v>547</v>
      </c>
      <c r="AO242" s="2">
        <v>0</v>
      </c>
      <c r="AP242" s="2">
        <v>547</v>
      </c>
      <c r="AQ242" s="2">
        <v>0</v>
      </c>
      <c r="AR242" s="2">
        <v>547</v>
      </c>
      <c r="AS242" s="2">
        <v>0</v>
      </c>
      <c r="AT242" s="2">
        <v>547</v>
      </c>
      <c r="AU242" s="2">
        <v>0</v>
      </c>
      <c r="AV242" s="2">
        <v>547</v>
      </c>
      <c r="AW242" s="2">
        <v>0</v>
      </c>
      <c r="AX242" s="2">
        <v>547</v>
      </c>
      <c r="AY242" s="2">
        <v>0</v>
      </c>
      <c r="AZ242" s="2">
        <v>564</v>
      </c>
      <c r="BA242" s="2">
        <v>0</v>
      </c>
      <c r="BB242" s="3">
        <f t="shared" si="7"/>
        <v>6581</v>
      </c>
      <c r="BC242" s="3">
        <f t="shared" si="8"/>
        <v>6388</v>
      </c>
    </row>
    <row r="243" spans="1:55">
      <c r="A243" t="s">
        <v>84</v>
      </c>
      <c r="B243">
        <v>250116</v>
      </c>
      <c r="C243" t="s">
        <v>116</v>
      </c>
      <c r="D243" t="s">
        <v>231</v>
      </c>
      <c r="E243" t="s">
        <v>64</v>
      </c>
      <c r="F243" s="2">
        <v>437.47</v>
      </c>
      <c r="G243" s="2">
        <v>0</v>
      </c>
      <c r="H243" s="2">
        <v>503.77</v>
      </c>
      <c r="I243" s="2">
        <v>0</v>
      </c>
      <c r="J243" s="2">
        <v>478.2</v>
      </c>
      <c r="K243" s="2">
        <v>0</v>
      </c>
      <c r="L243" s="2">
        <v>584.33000000000004</v>
      </c>
      <c r="M243" s="2">
        <v>0</v>
      </c>
      <c r="N243" s="2">
        <v>628.36</v>
      </c>
      <c r="O243" s="2">
        <v>0</v>
      </c>
      <c r="P243" s="2">
        <v>709.56</v>
      </c>
      <c r="Q243" s="2">
        <v>0</v>
      </c>
      <c r="R243" s="2">
        <v>726.66</v>
      </c>
      <c r="S243" s="2">
        <v>0</v>
      </c>
      <c r="T243" s="2">
        <v>628.6</v>
      </c>
      <c r="U243" s="2">
        <v>0</v>
      </c>
      <c r="V243" s="2">
        <v>662.41</v>
      </c>
      <c r="W243" s="2">
        <v>0</v>
      </c>
      <c r="X243" s="2">
        <v>487.83</v>
      </c>
      <c r="Y243" s="2">
        <v>0</v>
      </c>
      <c r="Z243" s="2">
        <v>543.47</v>
      </c>
      <c r="AA243" s="2">
        <v>0</v>
      </c>
      <c r="AB243" s="2">
        <v>566.80999999999995</v>
      </c>
      <c r="AC243" s="2">
        <v>0</v>
      </c>
      <c r="AD243" s="2">
        <v>492.79</v>
      </c>
      <c r="AE243" s="2">
        <v>0</v>
      </c>
      <c r="AF243" s="2">
        <v>565.99</v>
      </c>
      <c r="AG243" s="2">
        <v>0</v>
      </c>
      <c r="AH243" s="2">
        <v>553.23</v>
      </c>
      <c r="AI243" s="2">
        <v>0</v>
      </c>
      <c r="AJ243" s="2">
        <v>652.04</v>
      </c>
      <c r="AK243" s="2">
        <v>0</v>
      </c>
      <c r="AL243" s="2">
        <v>639.28</v>
      </c>
      <c r="AM243" s="2">
        <v>0</v>
      </c>
      <c r="AN243" s="2">
        <v>617.96</v>
      </c>
      <c r="AO243" s="2">
        <v>0</v>
      </c>
      <c r="AP243" s="2">
        <v>709.75</v>
      </c>
      <c r="AQ243" s="2">
        <v>0</v>
      </c>
      <c r="AR243" s="2">
        <v>620.61</v>
      </c>
      <c r="AS243" s="2">
        <v>0</v>
      </c>
      <c r="AT243" s="2">
        <v>518.25</v>
      </c>
      <c r="AU243" s="2">
        <v>0</v>
      </c>
      <c r="AV243" s="2">
        <v>498.76</v>
      </c>
      <c r="AW243" s="2">
        <v>0</v>
      </c>
      <c r="AX243" s="2">
        <v>403.96</v>
      </c>
      <c r="AY243" s="2">
        <v>0</v>
      </c>
      <c r="AZ243" s="2">
        <v>178.18</v>
      </c>
      <c r="BA243" s="2">
        <v>0</v>
      </c>
      <c r="BB243" s="3">
        <f t="shared" si="7"/>
        <v>6450.8</v>
      </c>
      <c r="BC243" s="3">
        <f t="shared" si="8"/>
        <v>6957.4699999999993</v>
      </c>
    </row>
    <row r="244" spans="1:55">
      <c r="A244" t="s">
        <v>54</v>
      </c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3">
        <f t="shared" si="7"/>
        <v>0</v>
      </c>
      <c r="BC244" s="3">
        <f t="shared" si="8"/>
        <v>0</v>
      </c>
    </row>
    <row r="245" spans="1:55">
      <c r="A245" t="s">
        <v>84</v>
      </c>
      <c r="B245">
        <v>250164</v>
      </c>
      <c r="C245" t="s">
        <v>117</v>
      </c>
      <c r="D245" t="s">
        <v>235</v>
      </c>
      <c r="E245" t="s">
        <v>86</v>
      </c>
      <c r="F245" s="2">
        <v>1910.27</v>
      </c>
      <c r="G245" s="2">
        <v>0</v>
      </c>
      <c r="H245" s="2">
        <v>664.15</v>
      </c>
      <c r="I245" s="2">
        <v>0</v>
      </c>
      <c r="J245" s="2">
        <v>2013.9</v>
      </c>
      <c r="K245" s="2">
        <v>0</v>
      </c>
      <c r="L245" s="2">
        <v>1577.9</v>
      </c>
      <c r="M245" s="2">
        <v>0</v>
      </c>
      <c r="N245" s="2">
        <v>2488.86</v>
      </c>
      <c r="O245" s="2">
        <v>0</v>
      </c>
      <c r="P245" s="2">
        <v>2328.65</v>
      </c>
      <c r="Q245" s="2">
        <v>0</v>
      </c>
      <c r="R245" s="2">
        <v>2446.98</v>
      </c>
      <c r="S245" s="2">
        <v>0</v>
      </c>
      <c r="T245" s="2">
        <v>1970.83</v>
      </c>
      <c r="U245" s="2">
        <v>0</v>
      </c>
      <c r="V245" s="2">
        <v>1393.12</v>
      </c>
      <c r="W245" s="2">
        <v>0</v>
      </c>
      <c r="X245" s="2">
        <v>2270.0500000000002</v>
      </c>
      <c r="Y245" s="2">
        <v>0</v>
      </c>
      <c r="Z245" s="2">
        <v>2122.09</v>
      </c>
      <c r="AA245" s="2">
        <v>0</v>
      </c>
      <c r="AB245" s="2">
        <v>1794.28</v>
      </c>
      <c r="AC245" s="2">
        <v>0</v>
      </c>
      <c r="AD245" s="2">
        <v>2003.36</v>
      </c>
      <c r="AE245" s="2">
        <v>0</v>
      </c>
      <c r="AF245" s="2">
        <v>898.78</v>
      </c>
      <c r="AG245" s="2">
        <v>0</v>
      </c>
      <c r="AH245" s="2">
        <v>2191.9899999999998</v>
      </c>
      <c r="AI245" s="2">
        <v>0</v>
      </c>
      <c r="AJ245" s="2">
        <v>1989.38</v>
      </c>
      <c r="AK245" s="2">
        <v>0</v>
      </c>
      <c r="AL245" s="2">
        <v>1950.01</v>
      </c>
      <c r="AM245" s="2">
        <v>0</v>
      </c>
      <c r="AN245" s="2">
        <v>1375.3</v>
      </c>
      <c r="AO245" s="2">
        <v>0</v>
      </c>
      <c r="AP245" s="2">
        <v>2368.7800000000002</v>
      </c>
      <c r="AQ245" s="2">
        <v>0</v>
      </c>
      <c r="AR245" s="2">
        <v>1508.3</v>
      </c>
      <c r="AS245" s="2">
        <v>0</v>
      </c>
      <c r="AT245" s="2">
        <v>2195.34</v>
      </c>
      <c r="AU245" s="2">
        <v>0</v>
      </c>
      <c r="AV245" s="2">
        <v>2019.93</v>
      </c>
      <c r="AW245" s="2">
        <v>0</v>
      </c>
      <c r="AX245" s="2">
        <v>1174.05</v>
      </c>
      <c r="AY245" s="2">
        <v>0</v>
      </c>
      <c r="AZ245" s="2">
        <v>2316.27</v>
      </c>
      <c r="BA245" s="2">
        <v>0</v>
      </c>
      <c r="BB245" s="3">
        <f t="shared" si="7"/>
        <v>21991.489999999998</v>
      </c>
      <c r="BC245" s="3">
        <f t="shared" si="8"/>
        <v>22981.079999999998</v>
      </c>
    </row>
    <row r="246" spans="1:55">
      <c r="A246" t="s">
        <v>84</v>
      </c>
      <c r="B246">
        <v>250164</v>
      </c>
      <c r="C246" t="s">
        <v>117</v>
      </c>
      <c r="D246" t="s">
        <v>234</v>
      </c>
      <c r="E246" t="s">
        <v>87</v>
      </c>
      <c r="F246" s="2">
        <v>1009.05</v>
      </c>
      <c r="G246" s="2">
        <v>0</v>
      </c>
      <c r="H246" s="2">
        <v>1009.05</v>
      </c>
      <c r="I246" s="2">
        <v>0</v>
      </c>
      <c r="J246" s="2">
        <v>1009.05</v>
      </c>
      <c r="K246" s="2">
        <v>0</v>
      </c>
      <c r="L246" s="2">
        <v>1009.05</v>
      </c>
      <c r="M246" s="2">
        <v>0</v>
      </c>
      <c r="N246" s="2">
        <v>1056.1199999999999</v>
      </c>
      <c r="O246" s="2">
        <v>0</v>
      </c>
      <c r="P246" s="2">
        <v>1056.1199999999999</v>
      </c>
      <c r="Q246" s="2">
        <v>0</v>
      </c>
      <c r="R246" s="2">
        <v>1056.1199999999999</v>
      </c>
      <c r="S246" s="2">
        <v>0</v>
      </c>
      <c r="T246" s="2">
        <v>1056.1199999999999</v>
      </c>
      <c r="U246" s="2">
        <v>0</v>
      </c>
      <c r="V246" s="2">
        <v>1056.1199999999999</v>
      </c>
      <c r="W246" s="2">
        <v>0</v>
      </c>
      <c r="X246" s="2">
        <v>1056.1199999999999</v>
      </c>
      <c r="Y246" s="2">
        <v>0</v>
      </c>
      <c r="Z246" s="2">
        <v>1056.1199999999999</v>
      </c>
      <c r="AA246" s="2">
        <v>0</v>
      </c>
      <c r="AB246" s="2">
        <v>1056.1199999999999</v>
      </c>
      <c r="AC246" s="2">
        <v>0</v>
      </c>
      <c r="AD246" s="2">
        <v>1088.27</v>
      </c>
      <c r="AE246" s="2">
        <v>0</v>
      </c>
      <c r="AF246" s="2">
        <v>1088.27</v>
      </c>
      <c r="AG246" s="2">
        <v>0</v>
      </c>
      <c r="AH246" s="2">
        <v>1088.27</v>
      </c>
      <c r="AI246" s="2">
        <v>0</v>
      </c>
      <c r="AJ246" s="2">
        <v>1088.27</v>
      </c>
      <c r="AK246" s="2">
        <v>0</v>
      </c>
      <c r="AL246" s="2">
        <v>927.62</v>
      </c>
      <c r="AM246" s="2">
        <v>0</v>
      </c>
      <c r="AN246" s="2">
        <v>927.62</v>
      </c>
      <c r="AO246" s="2">
        <v>0</v>
      </c>
      <c r="AP246" s="2">
        <v>927.62</v>
      </c>
      <c r="AQ246" s="2">
        <v>0</v>
      </c>
      <c r="AR246" s="2">
        <v>831.41</v>
      </c>
      <c r="AS246" s="2">
        <v>0</v>
      </c>
      <c r="AT246" s="2">
        <v>831.41</v>
      </c>
      <c r="AU246" s="2">
        <v>0</v>
      </c>
      <c r="AV246" s="2">
        <v>831.41</v>
      </c>
      <c r="AW246" s="2">
        <v>0</v>
      </c>
      <c r="AX246" s="2">
        <v>796.01</v>
      </c>
      <c r="AY246" s="2">
        <v>0</v>
      </c>
      <c r="AZ246" s="2">
        <v>796.01</v>
      </c>
      <c r="BA246" s="2">
        <v>0</v>
      </c>
      <c r="BB246" s="3">
        <f t="shared" si="7"/>
        <v>11222.19</v>
      </c>
      <c r="BC246" s="3">
        <f t="shared" si="8"/>
        <v>12485.159999999996</v>
      </c>
    </row>
    <row r="247" spans="1:55">
      <c r="A247" t="s">
        <v>84</v>
      </c>
      <c r="B247">
        <v>250164</v>
      </c>
      <c r="C247" t="s">
        <v>117</v>
      </c>
      <c r="D247" t="s">
        <v>233</v>
      </c>
      <c r="E247" t="s">
        <v>88</v>
      </c>
      <c r="F247" s="2">
        <v>6130.13</v>
      </c>
      <c r="G247" s="2">
        <v>0</v>
      </c>
      <c r="H247" s="2">
        <v>2388.5300000000002</v>
      </c>
      <c r="I247" s="2">
        <v>0</v>
      </c>
      <c r="J247" s="2">
        <v>7348.13</v>
      </c>
      <c r="K247" s="2">
        <v>0</v>
      </c>
      <c r="L247" s="2">
        <v>4387.42</v>
      </c>
      <c r="M247" s="2">
        <v>0</v>
      </c>
      <c r="N247" s="2">
        <v>8068.02</v>
      </c>
      <c r="O247" s="2">
        <v>0</v>
      </c>
      <c r="P247" s="2">
        <v>6198.94</v>
      </c>
      <c r="Q247" s="2">
        <v>0</v>
      </c>
      <c r="R247" s="2">
        <v>8743.2900000000009</v>
      </c>
      <c r="S247" s="2">
        <v>0</v>
      </c>
      <c r="T247" s="2">
        <v>6451.98</v>
      </c>
      <c r="U247" s="2">
        <v>0</v>
      </c>
      <c r="V247" s="2">
        <v>4604.59</v>
      </c>
      <c r="W247" s="2">
        <v>0</v>
      </c>
      <c r="X247" s="2">
        <v>6725.87</v>
      </c>
      <c r="Y247" s="2">
        <v>0</v>
      </c>
      <c r="Z247" s="2">
        <v>6818.84</v>
      </c>
      <c r="AA247" s="2">
        <v>0</v>
      </c>
      <c r="AB247" s="2">
        <v>5914.91</v>
      </c>
      <c r="AC247" s="2">
        <v>0</v>
      </c>
      <c r="AD247" s="2">
        <v>6331.01</v>
      </c>
      <c r="AE247" s="2">
        <v>0</v>
      </c>
      <c r="AF247" s="2">
        <v>2864.32</v>
      </c>
      <c r="AG247" s="2">
        <v>0</v>
      </c>
      <c r="AH247" s="2">
        <v>6999.81</v>
      </c>
      <c r="AI247" s="2">
        <v>0</v>
      </c>
      <c r="AJ247" s="2">
        <v>5606.9</v>
      </c>
      <c r="AK247" s="2">
        <v>0</v>
      </c>
      <c r="AL247" s="2">
        <v>5338.79</v>
      </c>
      <c r="AM247" s="2">
        <v>0</v>
      </c>
      <c r="AN247" s="2">
        <v>3528.36</v>
      </c>
      <c r="AO247" s="2">
        <v>0</v>
      </c>
      <c r="AP247" s="2">
        <v>6007.3</v>
      </c>
      <c r="AQ247" s="2">
        <v>0</v>
      </c>
      <c r="AR247" s="2">
        <v>3396.25</v>
      </c>
      <c r="AS247" s="2">
        <v>0</v>
      </c>
      <c r="AT247" s="2">
        <v>4332.47</v>
      </c>
      <c r="AU247" s="2">
        <v>0</v>
      </c>
      <c r="AV247" s="2">
        <v>3652.88</v>
      </c>
      <c r="AW247" s="2">
        <v>0</v>
      </c>
      <c r="AX247" s="2">
        <v>1852.45</v>
      </c>
      <c r="AY247" s="2">
        <v>0</v>
      </c>
      <c r="AZ247" s="2">
        <v>3515.17</v>
      </c>
      <c r="BA247" s="2">
        <v>0</v>
      </c>
      <c r="BB247" s="3">
        <f t="shared" si="7"/>
        <v>53425.71</v>
      </c>
      <c r="BC247" s="3">
        <f t="shared" si="8"/>
        <v>73780.650000000009</v>
      </c>
    </row>
    <row r="248" spans="1:55">
      <c r="A248" t="s">
        <v>84</v>
      </c>
      <c r="B248">
        <v>250164</v>
      </c>
      <c r="C248" t="s">
        <v>117</v>
      </c>
      <c r="D248" t="s">
        <v>232</v>
      </c>
      <c r="E248" t="s">
        <v>89</v>
      </c>
      <c r="F248" s="2">
        <v>531</v>
      </c>
      <c r="G248" s="2">
        <v>0</v>
      </c>
      <c r="H248" s="2">
        <v>531</v>
      </c>
      <c r="I248" s="2">
        <v>0</v>
      </c>
      <c r="J248" s="2">
        <v>531</v>
      </c>
      <c r="K248" s="2">
        <v>0</v>
      </c>
      <c r="L248" s="2">
        <v>531</v>
      </c>
      <c r="M248" s="2">
        <v>0</v>
      </c>
      <c r="N248" s="2">
        <v>531</v>
      </c>
      <c r="O248" s="2">
        <v>0</v>
      </c>
      <c r="P248" s="2">
        <v>531</v>
      </c>
      <c r="Q248" s="2">
        <v>0</v>
      </c>
      <c r="R248" s="2">
        <v>531</v>
      </c>
      <c r="S248" s="2">
        <v>0</v>
      </c>
      <c r="T248" s="2">
        <v>531</v>
      </c>
      <c r="U248" s="2">
        <v>0</v>
      </c>
      <c r="V248" s="2">
        <v>531</v>
      </c>
      <c r="W248" s="2">
        <v>0</v>
      </c>
      <c r="X248" s="2">
        <v>531</v>
      </c>
      <c r="Y248" s="2">
        <v>0</v>
      </c>
      <c r="Z248" s="2">
        <v>531</v>
      </c>
      <c r="AA248" s="2">
        <v>0</v>
      </c>
      <c r="AB248" s="2">
        <v>531</v>
      </c>
      <c r="AC248" s="2">
        <v>0</v>
      </c>
      <c r="AD248" s="2">
        <v>547</v>
      </c>
      <c r="AE248" s="2">
        <v>0</v>
      </c>
      <c r="AF248" s="2">
        <v>547</v>
      </c>
      <c r="AG248" s="2">
        <v>0</v>
      </c>
      <c r="AH248" s="2">
        <v>547</v>
      </c>
      <c r="AI248" s="2">
        <v>0</v>
      </c>
      <c r="AJ248" s="2">
        <v>547</v>
      </c>
      <c r="AK248" s="2">
        <v>0</v>
      </c>
      <c r="AL248" s="2">
        <v>547</v>
      </c>
      <c r="AM248" s="2">
        <v>0</v>
      </c>
      <c r="AN248" s="2">
        <v>547</v>
      </c>
      <c r="AO248" s="2">
        <v>0</v>
      </c>
      <c r="AP248" s="2">
        <v>547</v>
      </c>
      <c r="AQ248" s="2">
        <v>0</v>
      </c>
      <c r="AR248" s="2">
        <v>547</v>
      </c>
      <c r="AS248" s="2">
        <v>0</v>
      </c>
      <c r="AT248" s="2">
        <v>547</v>
      </c>
      <c r="AU248" s="2">
        <v>0</v>
      </c>
      <c r="AV248" s="2">
        <v>547</v>
      </c>
      <c r="AW248" s="2">
        <v>0</v>
      </c>
      <c r="AX248" s="2">
        <v>547</v>
      </c>
      <c r="AY248" s="2">
        <v>0</v>
      </c>
      <c r="AZ248" s="2">
        <v>547</v>
      </c>
      <c r="BA248" s="2">
        <v>0</v>
      </c>
      <c r="BB248" s="3">
        <f t="shared" si="7"/>
        <v>6564</v>
      </c>
      <c r="BC248" s="3">
        <f t="shared" si="8"/>
        <v>6372</v>
      </c>
    </row>
    <row r="249" spans="1:55">
      <c r="A249" t="s">
        <v>84</v>
      </c>
      <c r="B249">
        <v>250164</v>
      </c>
      <c r="C249" t="s">
        <v>117</v>
      </c>
      <c r="D249" t="s">
        <v>231</v>
      </c>
      <c r="E249" t="s">
        <v>64</v>
      </c>
      <c r="F249" s="2">
        <v>273.8</v>
      </c>
      <c r="G249" s="2">
        <v>0</v>
      </c>
      <c r="H249" s="2">
        <v>173.47</v>
      </c>
      <c r="I249" s="2">
        <v>0</v>
      </c>
      <c r="J249" s="2">
        <v>282.14</v>
      </c>
      <c r="K249" s="2">
        <v>0</v>
      </c>
      <c r="L249" s="2">
        <v>247.04</v>
      </c>
      <c r="M249" s="2">
        <v>0</v>
      </c>
      <c r="N249" s="2">
        <v>342.92</v>
      </c>
      <c r="O249" s="2">
        <v>0</v>
      </c>
      <c r="P249" s="2">
        <v>317.3</v>
      </c>
      <c r="Q249" s="2">
        <v>0</v>
      </c>
      <c r="R249" s="2">
        <v>336.23</v>
      </c>
      <c r="S249" s="2">
        <v>0</v>
      </c>
      <c r="T249" s="2">
        <v>278.67</v>
      </c>
      <c r="U249" s="2">
        <v>0</v>
      </c>
      <c r="V249" s="2">
        <v>232.16</v>
      </c>
      <c r="W249" s="2">
        <v>0</v>
      </c>
      <c r="X249" s="2">
        <v>307.93</v>
      </c>
      <c r="Y249" s="2">
        <v>0</v>
      </c>
      <c r="Z249" s="2">
        <v>290.85000000000002</v>
      </c>
      <c r="AA249" s="2">
        <v>0</v>
      </c>
      <c r="AB249" s="2">
        <v>264.45999999999998</v>
      </c>
      <c r="AC249" s="2">
        <v>0</v>
      </c>
      <c r="AD249" s="2">
        <v>275.99</v>
      </c>
      <c r="AE249" s="2">
        <v>0</v>
      </c>
      <c r="AF249" s="2">
        <v>189.98</v>
      </c>
      <c r="AG249" s="2">
        <v>0</v>
      </c>
      <c r="AH249" s="2">
        <v>290.67</v>
      </c>
      <c r="AI249" s="2">
        <v>0</v>
      </c>
      <c r="AJ249" s="2">
        <v>274.89999999999998</v>
      </c>
      <c r="AK249" s="2">
        <v>0</v>
      </c>
      <c r="AL249" s="2">
        <v>271.83</v>
      </c>
      <c r="AM249" s="2">
        <v>0</v>
      </c>
      <c r="AN249" s="2">
        <v>227.08</v>
      </c>
      <c r="AO249" s="2">
        <v>0</v>
      </c>
      <c r="AP249" s="2">
        <v>311.17</v>
      </c>
      <c r="AQ249" s="2">
        <v>0</v>
      </c>
      <c r="AR249" s="2">
        <v>237.44</v>
      </c>
      <c r="AS249" s="2">
        <v>0</v>
      </c>
      <c r="AT249" s="2">
        <v>290.93</v>
      </c>
      <c r="AU249" s="2">
        <v>0</v>
      </c>
      <c r="AV249" s="2">
        <v>277.27999999999997</v>
      </c>
      <c r="AW249" s="2">
        <v>0</v>
      </c>
      <c r="AX249" s="2">
        <v>211.41</v>
      </c>
      <c r="AY249" s="2">
        <v>0</v>
      </c>
      <c r="AZ249" s="2">
        <v>303.10000000000002</v>
      </c>
      <c r="BA249" s="2">
        <v>0</v>
      </c>
      <c r="BB249" s="3">
        <f t="shared" si="7"/>
        <v>3161.7799999999993</v>
      </c>
      <c r="BC249" s="3">
        <f t="shared" si="8"/>
        <v>3346.9699999999993</v>
      </c>
    </row>
    <row r="250" spans="1:55">
      <c r="A250" t="s">
        <v>54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3">
        <f t="shared" si="7"/>
        <v>0</v>
      </c>
      <c r="BC250" s="3">
        <f t="shared" si="8"/>
        <v>0</v>
      </c>
    </row>
    <row r="251" spans="1:55">
      <c r="A251" t="s">
        <v>84</v>
      </c>
      <c r="B251">
        <v>250164</v>
      </c>
      <c r="C251" t="s">
        <v>117</v>
      </c>
      <c r="D251" t="s">
        <v>235</v>
      </c>
      <c r="E251" t="s">
        <v>97</v>
      </c>
      <c r="F251" s="2">
        <v>1726.55</v>
      </c>
      <c r="G251" s="2">
        <v>0</v>
      </c>
      <c r="H251" s="2">
        <v>1353.4</v>
      </c>
      <c r="I251" s="2">
        <v>0</v>
      </c>
      <c r="J251" s="2">
        <v>1799.75</v>
      </c>
      <c r="K251" s="2">
        <v>0</v>
      </c>
      <c r="L251" s="2">
        <v>2214.15</v>
      </c>
      <c r="M251" s="2">
        <v>0</v>
      </c>
      <c r="N251" s="2">
        <v>3235.5</v>
      </c>
      <c r="O251" s="2">
        <v>0</v>
      </c>
      <c r="P251" s="2">
        <v>5437.85</v>
      </c>
      <c r="Q251" s="2">
        <v>0</v>
      </c>
      <c r="R251" s="2">
        <v>7058.35</v>
      </c>
      <c r="S251" s="2">
        <v>0</v>
      </c>
      <c r="T251" s="2">
        <v>5488.6</v>
      </c>
      <c r="U251" s="2">
        <v>0</v>
      </c>
      <c r="V251" s="2">
        <v>4531.6499999999996</v>
      </c>
      <c r="W251" s="2">
        <v>0</v>
      </c>
      <c r="X251" s="2">
        <v>4543.1499999999996</v>
      </c>
      <c r="Y251" s="2">
        <v>0</v>
      </c>
      <c r="Z251" s="2">
        <v>2163.9</v>
      </c>
      <c r="AA251" s="2">
        <v>0</v>
      </c>
      <c r="AB251" s="2">
        <v>1408.6</v>
      </c>
      <c r="AC251" s="2">
        <v>0</v>
      </c>
      <c r="AD251" s="2">
        <v>1303.5899999999999</v>
      </c>
      <c r="AE251" s="2">
        <v>0</v>
      </c>
      <c r="AF251" s="2">
        <v>1062</v>
      </c>
      <c r="AG251" s="2">
        <v>0</v>
      </c>
      <c r="AH251" s="2">
        <v>2003.77</v>
      </c>
      <c r="AI251" s="2">
        <v>0</v>
      </c>
      <c r="AJ251" s="2">
        <v>2626.62</v>
      </c>
      <c r="AK251" s="2">
        <v>0</v>
      </c>
      <c r="AL251" s="2">
        <v>3977.01</v>
      </c>
      <c r="AM251" s="2">
        <v>0</v>
      </c>
      <c r="AN251" s="2">
        <v>4473.51</v>
      </c>
      <c r="AO251" s="2">
        <v>0</v>
      </c>
      <c r="AP251" s="2">
        <v>5722.76</v>
      </c>
      <c r="AQ251" s="2">
        <v>0</v>
      </c>
      <c r="AR251" s="2">
        <v>4758.83</v>
      </c>
      <c r="AS251" s="2">
        <v>0</v>
      </c>
      <c r="AT251" s="2">
        <v>4558.22</v>
      </c>
      <c r="AU251" s="2">
        <v>0</v>
      </c>
      <c r="AV251" s="2">
        <v>3720.44</v>
      </c>
      <c r="AW251" s="2">
        <v>0</v>
      </c>
      <c r="AX251" s="2">
        <v>2739.05</v>
      </c>
      <c r="AY251" s="2">
        <v>0</v>
      </c>
      <c r="AZ251" s="2">
        <v>2372.5500000000002</v>
      </c>
      <c r="BA251" s="2">
        <v>0</v>
      </c>
      <c r="BB251" s="3">
        <f t="shared" si="7"/>
        <v>39318.350000000013</v>
      </c>
      <c r="BC251" s="3">
        <f t="shared" si="8"/>
        <v>40961.450000000004</v>
      </c>
    </row>
    <row r="252" spans="1:55">
      <c r="A252" t="s">
        <v>84</v>
      </c>
      <c r="B252">
        <v>250164</v>
      </c>
      <c r="C252" t="s">
        <v>117</v>
      </c>
      <c r="D252" t="s">
        <v>234</v>
      </c>
      <c r="E252" t="s">
        <v>94</v>
      </c>
      <c r="F252" s="2">
        <v>4187.7299999999996</v>
      </c>
      <c r="G252" s="2">
        <v>0</v>
      </c>
      <c r="H252" s="2">
        <v>4187.7299999999996</v>
      </c>
      <c r="I252" s="2">
        <v>0</v>
      </c>
      <c r="J252" s="2">
        <v>4187.7299999999996</v>
      </c>
      <c r="K252" s="2">
        <v>0</v>
      </c>
      <c r="L252" s="2">
        <v>4187.7299999999996</v>
      </c>
      <c r="M252" s="2">
        <v>0</v>
      </c>
      <c r="N252" s="2">
        <v>4187.7299999999996</v>
      </c>
      <c r="O252" s="2">
        <v>0</v>
      </c>
      <c r="P252" s="2">
        <v>4187.7299999999996</v>
      </c>
      <c r="Q252" s="2">
        <v>0</v>
      </c>
      <c r="R252" s="2">
        <v>4636.6899999999996</v>
      </c>
      <c r="S252" s="2">
        <v>0</v>
      </c>
      <c r="T252" s="2">
        <v>4636.6899999999996</v>
      </c>
      <c r="U252" s="2">
        <v>0</v>
      </c>
      <c r="V252" s="2">
        <v>4636.6899999999996</v>
      </c>
      <c r="W252" s="2">
        <v>0</v>
      </c>
      <c r="X252" s="2">
        <v>4636.6899999999996</v>
      </c>
      <c r="Y252" s="2">
        <v>0</v>
      </c>
      <c r="Z252" s="2">
        <v>4636.6899999999996</v>
      </c>
      <c r="AA252" s="2">
        <v>0</v>
      </c>
      <c r="AB252" s="2">
        <v>4636.6899999999996</v>
      </c>
      <c r="AC252" s="2">
        <v>0</v>
      </c>
      <c r="AD252" s="2">
        <v>4777.8599999999997</v>
      </c>
      <c r="AE252" s="2">
        <v>0</v>
      </c>
      <c r="AF252" s="2">
        <v>4777.8599999999997</v>
      </c>
      <c r="AG252" s="2">
        <v>0</v>
      </c>
      <c r="AH252" s="2">
        <v>4777.8599999999997</v>
      </c>
      <c r="AI252" s="2">
        <v>0</v>
      </c>
      <c r="AJ252" s="2">
        <v>4777.8599999999997</v>
      </c>
      <c r="AK252" s="2">
        <v>0</v>
      </c>
      <c r="AL252" s="2">
        <v>4777.8599999999997</v>
      </c>
      <c r="AM252" s="2">
        <v>0</v>
      </c>
      <c r="AN252" s="2">
        <v>4777.8599999999997</v>
      </c>
      <c r="AO252" s="2">
        <v>0</v>
      </c>
      <c r="AP252" s="2">
        <v>4777.8599999999997</v>
      </c>
      <c r="AQ252" s="2">
        <v>0</v>
      </c>
      <c r="AR252" s="2">
        <v>3650.51</v>
      </c>
      <c r="AS252" s="2">
        <v>0</v>
      </c>
      <c r="AT252" s="2">
        <v>3650.51</v>
      </c>
      <c r="AU252" s="2">
        <v>0</v>
      </c>
      <c r="AV252" s="2">
        <v>3650.51</v>
      </c>
      <c r="AW252" s="2">
        <v>0</v>
      </c>
      <c r="AX252" s="2">
        <v>3650.51</v>
      </c>
      <c r="AY252" s="2">
        <v>0</v>
      </c>
      <c r="AZ252" s="2">
        <v>3650.51</v>
      </c>
      <c r="BA252" s="2">
        <v>0</v>
      </c>
      <c r="BB252" s="3">
        <f t="shared" si="7"/>
        <v>51697.570000000007</v>
      </c>
      <c r="BC252" s="3">
        <f t="shared" si="8"/>
        <v>52946.520000000004</v>
      </c>
    </row>
    <row r="253" spans="1:55">
      <c r="A253" t="s">
        <v>84</v>
      </c>
      <c r="B253">
        <v>250164</v>
      </c>
      <c r="C253" t="s">
        <v>117</v>
      </c>
      <c r="D253" t="s">
        <v>233</v>
      </c>
      <c r="E253" t="s">
        <v>88</v>
      </c>
      <c r="F253" s="2">
        <v>16289.31</v>
      </c>
      <c r="G253" s="2">
        <v>0</v>
      </c>
      <c r="H253" s="2">
        <v>14310.04</v>
      </c>
      <c r="I253" s="2">
        <v>0</v>
      </c>
      <c r="J253" s="2">
        <v>19306.28</v>
      </c>
      <c r="K253" s="2">
        <v>0</v>
      </c>
      <c r="L253" s="2">
        <v>18100.23</v>
      </c>
      <c r="M253" s="2">
        <v>0</v>
      </c>
      <c r="N253" s="2">
        <v>27717.23</v>
      </c>
      <c r="O253" s="2">
        <v>0</v>
      </c>
      <c r="P253" s="2">
        <v>40440.199999999997</v>
      </c>
      <c r="Q253" s="2">
        <v>0</v>
      </c>
      <c r="R253" s="2">
        <v>67556.88</v>
      </c>
      <c r="S253" s="2">
        <v>0</v>
      </c>
      <c r="T253" s="2">
        <v>52826.68</v>
      </c>
      <c r="U253" s="2">
        <v>0</v>
      </c>
      <c r="V253" s="2">
        <v>44035.86</v>
      </c>
      <c r="W253" s="2">
        <v>0</v>
      </c>
      <c r="X253" s="2">
        <v>38486.839999999997</v>
      </c>
      <c r="Y253" s="2">
        <v>0</v>
      </c>
      <c r="Z253" s="2">
        <v>20442.36</v>
      </c>
      <c r="AA253" s="2">
        <v>0</v>
      </c>
      <c r="AB253" s="2">
        <v>13651.87</v>
      </c>
      <c r="AC253" s="2">
        <v>0</v>
      </c>
      <c r="AD253" s="2">
        <v>12041.89</v>
      </c>
      <c r="AE253" s="2">
        <v>0</v>
      </c>
      <c r="AF253" s="2">
        <v>9893.11</v>
      </c>
      <c r="AG253" s="2">
        <v>0</v>
      </c>
      <c r="AH253" s="2">
        <v>18704.02</v>
      </c>
      <c r="AI253" s="2">
        <v>0</v>
      </c>
      <c r="AJ253" s="2">
        <v>21639.34</v>
      </c>
      <c r="AK253" s="2">
        <v>0</v>
      </c>
      <c r="AL253" s="2">
        <v>31827.57</v>
      </c>
      <c r="AM253" s="2">
        <v>0</v>
      </c>
      <c r="AN253" s="2">
        <v>33547.870000000003</v>
      </c>
      <c r="AO253" s="2">
        <v>0</v>
      </c>
      <c r="AP253" s="2">
        <v>40928.71</v>
      </c>
      <c r="AQ253" s="2">
        <v>0</v>
      </c>
      <c r="AR253" s="2">
        <v>31322.27</v>
      </c>
      <c r="AS253" s="2">
        <v>0</v>
      </c>
      <c r="AT253" s="2">
        <v>26294.77</v>
      </c>
      <c r="AU253" s="2">
        <v>0</v>
      </c>
      <c r="AV253" s="2">
        <v>19666.84</v>
      </c>
      <c r="AW253" s="2">
        <v>0</v>
      </c>
      <c r="AX253" s="2">
        <v>12632.81</v>
      </c>
      <c r="AY253" s="2">
        <v>0</v>
      </c>
      <c r="AZ253" s="2">
        <v>10366.68</v>
      </c>
      <c r="BA253" s="2">
        <v>0</v>
      </c>
      <c r="BB253" s="3">
        <f t="shared" si="7"/>
        <v>268865.87999999995</v>
      </c>
      <c r="BC253" s="3">
        <f t="shared" si="8"/>
        <v>373163.77999999991</v>
      </c>
    </row>
    <row r="254" spans="1:55">
      <c r="A254" t="s">
        <v>84</v>
      </c>
      <c r="B254">
        <v>250164</v>
      </c>
      <c r="C254" t="s">
        <v>117</v>
      </c>
      <c r="D254" t="s">
        <v>232</v>
      </c>
      <c r="E254" t="s">
        <v>89</v>
      </c>
      <c r="F254" s="2">
        <v>531</v>
      </c>
      <c r="G254" s="2">
        <v>0</v>
      </c>
      <c r="H254" s="2">
        <v>531</v>
      </c>
      <c r="I254" s="2">
        <v>0</v>
      </c>
      <c r="J254" s="2">
        <v>531</v>
      </c>
      <c r="K254" s="2">
        <v>0</v>
      </c>
      <c r="L254" s="2">
        <v>531</v>
      </c>
      <c r="M254" s="2">
        <v>0</v>
      </c>
      <c r="N254" s="2">
        <v>531</v>
      </c>
      <c r="O254" s="2">
        <v>0</v>
      </c>
      <c r="P254" s="2">
        <v>531</v>
      </c>
      <c r="Q254" s="2">
        <v>0</v>
      </c>
      <c r="R254" s="2">
        <v>531</v>
      </c>
      <c r="S254" s="2">
        <v>0</v>
      </c>
      <c r="T254" s="2">
        <v>531</v>
      </c>
      <c r="U254" s="2">
        <v>0</v>
      </c>
      <c r="V254" s="2">
        <v>531</v>
      </c>
      <c r="W254" s="2">
        <v>0</v>
      </c>
      <c r="X254" s="2">
        <v>531</v>
      </c>
      <c r="Y254" s="2">
        <v>0</v>
      </c>
      <c r="Z254" s="2">
        <v>531</v>
      </c>
      <c r="AA254" s="2">
        <v>0</v>
      </c>
      <c r="AB254" s="2">
        <v>531</v>
      </c>
      <c r="AC254" s="2">
        <v>0</v>
      </c>
      <c r="AD254" s="2">
        <v>547</v>
      </c>
      <c r="AE254" s="2">
        <v>0</v>
      </c>
      <c r="AF254" s="2">
        <v>547</v>
      </c>
      <c r="AG254" s="2">
        <v>0</v>
      </c>
      <c r="AH254" s="2">
        <v>547</v>
      </c>
      <c r="AI254" s="2">
        <v>0</v>
      </c>
      <c r="AJ254" s="2">
        <v>547</v>
      </c>
      <c r="AK254" s="2">
        <v>0</v>
      </c>
      <c r="AL254" s="2">
        <v>547</v>
      </c>
      <c r="AM254" s="2">
        <v>0</v>
      </c>
      <c r="AN254" s="2">
        <v>547</v>
      </c>
      <c r="AO254" s="2">
        <v>0</v>
      </c>
      <c r="AP254" s="2">
        <v>547</v>
      </c>
      <c r="AQ254" s="2">
        <v>0</v>
      </c>
      <c r="AR254" s="2">
        <v>547</v>
      </c>
      <c r="AS254" s="2">
        <v>0</v>
      </c>
      <c r="AT254" s="2">
        <v>547</v>
      </c>
      <c r="AU254" s="2">
        <v>0</v>
      </c>
      <c r="AV254" s="2">
        <v>547</v>
      </c>
      <c r="AW254" s="2">
        <v>0</v>
      </c>
      <c r="AX254" s="2">
        <v>547</v>
      </c>
      <c r="AY254" s="2">
        <v>0</v>
      </c>
      <c r="AZ254" s="2">
        <v>547</v>
      </c>
      <c r="BA254" s="2">
        <v>0</v>
      </c>
      <c r="BB254" s="3">
        <f t="shared" si="7"/>
        <v>6564</v>
      </c>
      <c r="BC254" s="3">
        <f t="shared" si="8"/>
        <v>6372</v>
      </c>
    </row>
    <row r="255" spans="1:55">
      <c r="A255" t="s">
        <v>84</v>
      </c>
      <c r="B255">
        <v>250164</v>
      </c>
      <c r="C255" t="s">
        <v>117</v>
      </c>
      <c r="D255" t="s">
        <v>231</v>
      </c>
      <c r="E255" t="s">
        <v>64</v>
      </c>
      <c r="F255" s="2">
        <v>528.66999999999996</v>
      </c>
      <c r="G255" s="2">
        <v>0</v>
      </c>
      <c r="H255" s="2">
        <v>440.35</v>
      </c>
      <c r="I255" s="2">
        <v>0</v>
      </c>
      <c r="J255" s="2">
        <v>546</v>
      </c>
      <c r="K255" s="2">
        <v>0</v>
      </c>
      <c r="L255" s="2">
        <v>644.09</v>
      </c>
      <c r="M255" s="2">
        <v>0</v>
      </c>
      <c r="N255" s="2">
        <v>885.84</v>
      </c>
      <c r="O255" s="2">
        <v>0</v>
      </c>
      <c r="P255" s="2">
        <v>1407.14</v>
      </c>
      <c r="Q255" s="2">
        <v>0</v>
      </c>
      <c r="R255" s="2">
        <v>1790.71</v>
      </c>
      <c r="S255" s="2">
        <v>0</v>
      </c>
      <c r="T255" s="2">
        <v>1419.15</v>
      </c>
      <c r="U255" s="2">
        <v>0</v>
      </c>
      <c r="V255" s="2">
        <v>1192.6400000000001</v>
      </c>
      <c r="W255" s="2">
        <v>0</v>
      </c>
      <c r="X255" s="2">
        <v>1195.3599999999999</v>
      </c>
      <c r="Y255" s="2">
        <v>0</v>
      </c>
      <c r="Z255" s="2">
        <v>632.20000000000005</v>
      </c>
      <c r="AA255" s="2">
        <v>0</v>
      </c>
      <c r="AB255" s="2">
        <v>453.42</v>
      </c>
      <c r="AC255" s="2">
        <v>0</v>
      </c>
      <c r="AD255" s="2">
        <v>416.69</v>
      </c>
      <c r="AE255" s="2">
        <v>0</v>
      </c>
      <c r="AF255" s="2">
        <v>361.71</v>
      </c>
      <c r="AG255" s="2">
        <v>0</v>
      </c>
      <c r="AH255" s="2">
        <v>576.04999999999995</v>
      </c>
      <c r="AI255" s="2">
        <v>0</v>
      </c>
      <c r="AJ255" s="2">
        <v>717.81</v>
      </c>
      <c r="AK255" s="2">
        <v>0</v>
      </c>
      <c r="AL255" s="2">
        <v>1025.1500000000001</v>
      </c>
      <c r="AM255" s="2">
        <v>0</v>
      </c>
      <c r="AN255" s="2">
        <v>1138.1500000000001</v>
      </c>
      <c r="AO255" s="2">
        <v>0</v>
      </c>
      <c r="AP255" s="2">
        <v>1422.48</v>
      </c>
      <c r="AQ255" s="2">
        <v>0</v>
      </c>
      <c r="AR255" s="2">
        <v>1203.0899999999999</v>
      </c>
      <c r="AS255" s="2">
        <v>0</v>
      </c>
      <c r="AT255" s="2">
        <v>1157.43</v>
      </c>
      <c r="AU255" s="2">
        <v>0</v>
      </c>
      <c r="AV255" s="2">
        <v>966.76</v>
      </c>
      <c r="AW255" s="2">
        <v>0</v>
      </c>
      <c r="AX255" s="2">
        <v>743.4</v>
      </c>
      <c r="AY255" s="2">
        <v>0</v>
      </c>
      <c r="AZ255" s="2">
        <v>659.98</v>
      </c>
      <c r="BA255" s="2">
        <v>0</v>
      </c>
      <c r="BB255" s="3">
        <f t="shared" si="7"/>
        <v>10388.699999999999</v>
      </c>
      <c r="BC255" s="3">
        <f t="shared" si="8"/>
        <v>11135.570000000002</v>
      </c>
    </row>
    <row r="256" spans="1:55">
      <c r="A256" t="s">
        <v>54</v>
      </c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3">
        <f t="shared" si="7"/>
        <v>0</v>
      </c>
      <c r="BC256" s="3">
        <f t="shared" si="8"/>
        <v>0</v>
      </c>
    </row>
    <row r="257" spans="1:55">
      <c r="A257" t="s">
        <v>84</v>
      </c>
      <c r="B257">
        <v>250182</v>
      </c>
      <c r="C257" t="s">
        <v>118</v>
      </c>
      <c r="D257" t="s">
        <v>235</v>
      </c>
      <c r="E257" t="s">
        <v>86</v>
      </c>
      <c r="F257" s="2">
        <v>2314.67</v>
      </c>
      <c r="G257" s="2">
        <v>0</v>
      </c>
      <c r="H257" s="2">
        <v>1676.98</v>
      </c>
      <c r="I257" s="2">
        <v>0</v>
      </c>
      <c r="J257" s="2">
        <v>1519.25</v>
      </c>
      <c r="K257" s="2">
        <v>0</v>
      </c>
      <c r="L257" s="2">
        <v>1906.44</v>
      </c>
      <c r="M257" s="2">
        <v>0</v>
      </c>
      <c r="N257" s="2">
        <v>2500.11</v>
      </c>
      <c r="O257" s="2">
        <v>0</v>
      </c>
      <c r="P257" s="2">
        <v>3300.5</v>
      </c>
      <c r="Q257" s="2">
        <v>0</v>
      </c>
      <c r="R257" s="2">
        <v>3970.64</v>
      </c>
      <c r="S257" s="2">
        <v>0</v>
      </c>
      <c r="T257" s="2">
        <v>3544.99</v>
      </c>
      <c r="U257" s="2">
        <v>0</v>
      </c>
      <c r="V257" s="2">
        <v>2934.42</v>
      </c>
      <c r="W257" s="2">
        <v>0</v>
      </c>
      <c r="X257" s="2">
        <v>2768.81</v>
      </c>
      <c r="Y257" s="2">
        <v>0</v>
      </c>
      <c r="Z257" s="2">
        <v>2102.98</v>
      </c>
      <c r="AA257" s="2">
        <v>0</v>
      </c>
      <c r="AB257" s="2">
        <v>1886.01</v>
      </c>
      <c r="AC257" s="2">
        <v>0</v>
      </c>
      <c r="AD257" s="2">
        <v>2102.62</v>
      </c>
      <c r="AE257" s="2">
        <v>0</v>
      </c>
      <c r="AF257" s="2">
        <v>1781.74</v>
      </c>
      <c r="AG257" s="2">
        <v>0</v>
      </c>
      <c r="AH257" s="2">
        <v>2170.71</v>
      </c>
      <c r="AI257" s="2">
        <v>0</v>
      </c>
      <c r="AJ257" s="2">
        <v>2033.46</v>
      </c>
      <c r="AK257" s="2">
        <v>0</v>
      </c>
      <c r="AL257" s="2">
        <v>2593.4699999999998</v>
      </c>
      <c r="AM257" s="2">
        <v>0</v>
      </c>
      <c r="AN257" s="2">
        <v>2759.94</v>
      </c>
      <c r="AO257" s="2">
        <v>0</v>
      </c>
      <c r="AP257" s="2">
        <v>3344.68</v>
      </c>
      <c r="AQ257" s="2">
        <v>0</v>
      </c>
      <c r="AR257" s="2">
        <v>2762.64</v>
      </c>
      <c r="AS257" s="2">
        <v>0</v>
      </c>
      <c r="AT257" s="2">
        <v>2660.61</v>
      </c>
      <c r="AU257" s="2">
        <v>0</v>
      </c>
      <c r="AV257" s="2">
        <v>2493.83</v>
      </c>
      <c r="AW257" s="2">
        <v>0</v>
      </c>
      <c r="AX257" s="2">
        <v>2263.58</v>
      </c>
      <c r="AY257" s="2">
        <v>0</v>
      </c>
      <c r="AZ257" s="2">
        <v>2032.54</v>
      </c>
      <c r="BA257" s="2">
        <v>0</v>
      </c>
      <c r="BB257" s="3">
        <f t="shared" si="7"/>
        <v>28999.82</v>
      </c>
      <c r="BC257" s="3">
        <f t="shared" si="8"/>
        <v>30425.8</v>
      </c>
    </row>
    <row r="258" spans="1:55">
      <c r="A258" t="s">
        <v>84</v>
      </c>
      <c r="B258">
        <v>250182</v>
      </c>
      <c r="C258" t="s">
        <v>118</v>
      </c>
      <c r="D258" t="s">
        <v>234</v>
      </c>
      <c r="E258" t="s">
        <v>87</v>
      </c>
      <c r="F258" s="2">
        <v>2070.92</v>
      </c>
      <c r="G258" s="2">
        <v>0</v>
      </c>
      <c r="H258" s="2">
        <v>2070.92</v>
      </c>
      <c r="I258" s="2">
        <v>0</v>
      </c>
      <c r="J258" s="2">
        <v>2070.92</v>
      </c>
      <c r="K258" s="2">
        <v>0</v>
      </c>
      <c r="L258" s="2">
        <v>2070.92</v>
      </c>
      <c r="M258" s="2">
        <v>0</v>
      </c>
      <c r="N258" s="2">
        <v>2070.92</v>
      </c>
      <c r="O258" s="2">
        <v>0</v>
      </c>
      <c r="P258" s="2">
        <v>2070.92</v>
      </c>
      <c r="Q258" s="2">
        <v>0</v>
      </c>
      <c r="R258" s="2">
        <v>2070.92</v>
      </c>
      <c r="S258" s="2">
        <v>0</v>
      </c>
      <c r="T258" s="2">
        <v>2070.92</v>
      </c>
      <c r="U258" s="2">
        <v>0</v>
      </c>
      <c r="V258" s="2">
        <v>1922.63</v>
      </c>
      <c r="W258" s="2">
        <v>0</v>
      </c>
      <c r="X258" s="2">
        <v>1922.63</v>
      </c>
      <c r="Y258" s="2">
        <v>0</v>
      </c>
      <c r="Z258" s="2">
        <v>1922.63</v>
      </c>
      <c r="AA258" s="2">
        <v>0</v>
      </c>
      <c r="AB258" s="2">
        <v>1922.63</v>
      </c>
      <c r="AC258" s="2">
        <v>0</v>
      </c>
      <c r="AD258" s="2">
        <v>1981.16</v>
      </c>
      <c r="AE258" s="2">
        <v>0</v>
      </c>
      <c r="AF258" s="2">
        <v>1981.16</v>
      </c>
      <c r="AG258" s="2">
        <v>0</v>
      </c>
      <c r="AH258" s="2">
        <v>1981.16</v>
      </c>
      <c r="AI258" s="2">
        <v>0</v>
      </c>
      <c r="AJ258" s="2">
        <v>1981.16</v>
      </c>
      <c r="AK258" s="2">
        <v>0</v>
      </c>
      <c r="AL258" s="2">
        <v>1981.16</v>
      </c>
      <c r="AM258" s="2">
        <v>0</v>
      </c>
      <c r="AN258" s="2">
        <v>1981.16</v>
      </c>
      <c r="AO258" s="2">
        <v>0</v>
      </c>
      <c r="AP258" s="2">
        <v>1981.16</v>
      </c>
      <c r="AQ258" s="2">
        <v>0</v>
      </c>
      <c r="AR258" s="2">
        <v>1436.13</v>
      </c>
      <c r="AS258" s="2">
        <v>0</v>
      </c>
      <c r="AT258" s="2">
        <v>1420.58</v>
      </c>
      <c r="AU258" s="2">
        <v>0</v>
      </c>
      <c r="AV258" s="2">
        <v>1420.58</v>
      </c>
      <c r="AW258" s="2">
        <v>0</v>
      </c>
      <c r="AX258" s="2">
        <v>1420.58</v>
      </c>
      <c r="AY258" s="2">
        <v>0</v>
      </c>
      <c r="AZ258" s="2">
        <v>1420.58</v>
      </c>
      <c r="BA258" s="2">
        <v>0</v>
      </c>
      <c r="BB258" s="3">
        <f t="shared" si="7"/>
        <v>20986.570000000007</v>
      </c>
      <c r="BC258" s="3">
        <f t="shared" si="8"/>
        <v>24257.880000000005</v>
      </c>
    </row>
    <row r="259" spans="1:55">
      <c r="A259" t="s">
        <v>84</v>
      </c>
      <c r="B259">
        <v>250182</v>
      </c>
      <c r="C259" t="s">
        <v>118</v>
      </c>
      <c r="D259" t="s">
        <v>233</v>
      </c>
      <c r="E259" t="s">
        <v>88</v>
      </c>
      <c r="F259" s="2">
        <v>8713.5400000000009</v>
      </c>
      <c r="G259" s="2">
        <v>-938.49</v>
      </c>
      <c r="H259" s="2">
        <v>6031.07</v>
      </c>
      <c r="I259" s="2">
        <v>0</v>
      </c>
      <c r="J259" s="2">
        <v>5543.28</v>
      </c>
      <c r="K259" s="2">
        <v>0</v>
      </c>
      <c r="L259" s="2">
        <v>5300.95</v>
      </c>
      <c r="M259" s="2">
        <v>0</v>
      </c>
      <c r="N259" s="2">
        <v>8133.13</v>
      </c>
      <c r="O259" s="2">
        <v>0</v>
      </c>
      <c r="P259" s="2">
        <v>11082.32</v>
      </c>
      <c r="Q259" s="2">
        <v>0</v>
      </c>
      <c r="R259" s="2">
        <v>18596.84</v>
      </c>
      <c r="S259" s="2">
        <v>0</v>
      </c>
      <c r="T259" s="2">
        <v>15932.89</v>
      </c>
      <c r="U259" s="2">
        <v>0</v>
      </c>
      <c r="V259" s="2">
        <v>12077.27</v>
      </c>
      <c r="W259" s="2">
        <v>0</v>
      </c>
      <c r="X259" s="2">
        <v>9580.73</v>
      </c>
      <c r="Y259" s="2">
        <v>0</v>
      </c>
      <c r="Z259" s="2">
        <v>6757.44</v>
      </c>
      <c r="AA259" s="2">
        <v>0</v>
      </c>
      <c r="AB259" s="2">
        <v>6217.29</v>
      </c>
      <c r="AC259" s="2">
        <v>0</v>
      </c>
      <c r="AD259" s="2">
        <v>6644.68</v>
      </c>
      <c r="AE259" s="2">
        <v>0</v>
      </c>
      <c r="AF259" s="2">
        <v>5678.25</v>
      </c>
      <c r="AG259" s="2">
        <v>0</v>
      </c>
      <c r="AH259" s="2">
        <v>6931.85</v>
      </c>
      <c r="AI259" s="2">
        <v>0</v>
      </c>
      <c r="AJ259" s="2">
        <v>5731.14</v>
      </c>
      <c r="AK259" s="2">
        <v>0</v>
      </c>
      <c r="AL259" s="2">
        <v>7936.4</v>
      </c>
      <c r="AM259" s="2">
        <v>0</v>
      </c>
      <c r="AN259" s="2">
        <v>8280.02</v>
      </c>
      <c r="AO259" s="2">
        <v>0</v>
      </c>
      <c r="AP259" s="2">
        <v>10720.76</v>
      </c>
      <c r="AQ259" s="2">
        <v>0</v>
      </c>
      <c r="AR259" s="2">
        <v>7279.19</v>
      </c>
      <c r="AS259" s="2">
        <v>0</v>
      </c>
      <c r="AT259" s="2">
        <v>5982.3</v>
      </c>
      <c r="AU259" s="2">
        <v>0</v>
      </c>
      <c r="AV259" s="2">
        <v>4886.54</v>
      </c>
      <c r="AW259" s="2">
        <v>0</v>
      </c>
      <c r="AX259" s="2">
        <v>3571.55</v>
      </c>
      <c r="AY259" s="2">
        <v>0</v>
      </c>
      <c r="AZ259" s="2">
        <v>3038.25</v>
      </c>
      <c r="BA259" s="2">
        <v>0</v>
      </c>
      <c r="BB259" s="3">
        <f t="shared" si="7"/>
        <v>76680.930000000008</v>
      </c>
      <c r="BC259" s="3">
        <f t="shared" si="8"/>
        <v>113028.26</v>
      </c>
    </row>
    <row r="260" spans="1:55">
      <c r="A260" t="s">
        <v>84</v>
      </c>
      <c r="B260">
        <v>250182</v>
      </c>
      <c r="C260" t="s">
        <v>118</v>
      </c>
      <c r="D260" t="s">
        <v>232</v>
      </c>
      <c r="E260" t="s">
        <v>89</v>
      </c>
      <c r="F260" s="2">
        <v>531</v>
      </c>
      <c r="G260" s="2">
        <v>0</v>
      </c>
      <c r="H260" s="2">
        <v>531</v>
      </c>
      <c r="I260" s="2">
        <v>0</v>
      </c>
      <c r="J260" s="2">
        <v>531</v>
      </c>
      <c r="K260" s="2">
        <v>0</v>
      </c>
      <c r="L260" s="2">
        <v>531</v>
      </c>
      <c r="M260" s="2">
        <v>0</v>
      </c>
      <c r="N260" s="2">
        <v>531</v>
      </c>
      <c r="O260" s="2">
        <v>0</v>
      </c>
      <c r="P260" s="2">
        <v>531</v>
      </c>
      <c r="Q260" s="2">
        <v>0</v>
      </c>
      <c r="R260" s="2">
        <v>531</v>
      </c>
      <c r="S260" s="2">
        <v>0</v>
      </c>
      <c r="T260" s="2">
        <v>531</v>
      </c>
      <c r="U260" s="2">
        <v>0</v>
      </c>
      <c r="V260" s="2">
        <v>531</v>
      </c>
      <c r="W260" s="2">
        <v>0</v>
      </c>
      <c r="X260" s="2">
        <v>531</v>
      </c>
      <c r="Y260" s="2">
        <v>0</v>
      </c>
      <c r="Z260" s="2">
        <v>531</v>
      </c>
      <c r="AA260" s="2">
        <v>0</v>
      </c>
      <c r="AB260" s="2">
        <v>531</v>
      </c>
      <c r="AC260" s="2">
        <v>0</v>
      </c>
      <c r="AD260" s="2">
        <v>547</v>
      </c>
      <c r="AE260" s="2">
        <v>0</v>
      </c>
      <c r="AF260" s="2">
        <v>547</v>
      </c>
      <c r="AG260" s="2">
        <v>0</v>
      </c>
      <c r="AH260" s="2">
        <v>547</v>
      </c>
      <c r="AI260" s="2">
        <v>0</v>
      </c>
      <c r="AJ260" s="2">
        <v>547</v>
      </c>
      <c r="AK260" s="2">
        <v>0</v>
      </c>
      <c r="AL260" s="2">
        <v>547</v>
      </c>
      <c r="AM260" s="2">
        <v>0</v>
      </c>
      <c r="AN260" s="2">
        <v>547</v>
      </c>
      <c r="AO260" s="2">
        <v>0</v>
      </c>
      <c r="AP260" s="2">
        <v>547</v>
      </c>
      <c r="AQ260" s="2">
        <v>0</v>
      </c>
      <c r="AR260" s="2">
        <v>547</v>
      </c>
      <c r="AS260" s="2">
        <v>0</v>
      </c>
      <c r="AT260" s="2">
        <v>547</v>
      </c>
      <c r="AU260" s="2">
        <v>0</v>
      </c>
      <c r="AV260" s="2">
        <v>547</v>
      </c>
      <c r="AW260" s="2">
        <v>0</v>
      </c>
      <c r="AX260" s="2">
        <v>547</v>
      </c>
      <c r="AY260" s="2">
        <v>0</v>
      </c>
      <c r="AZ260" s="2">
        <v>547</v>
      </c>
      <c r="BA260" s="2">
        <v>0</v>
      </c>
      <c r="BB260" s="3">
        <f t="shared" si="7"/>
        <v>6564</v>
      </c>
      <c r="BC260" s="3">
        <f t="shared" si="8"/>
        <v>6372</v>
      </c>
    </row>
    <row r="261" spans="1:55">
      <c r="A261" t="s">
        <v>84</v>
      </c>
      <c r="B261">
        <v>250182</v>
      </c>
      <c r="C261" t="s">
        <v>118</v>
      </c>
      <c r="D261" t="s">
        <v>231</v>
      </c>
      <c r="E261" t="s">
        <v>64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0</v>
      </c>
      <c r="AI261" s="2">
        <v>0</v>
      </c>
      <c r="AJ261" s="2">
        <v>0</v>
      </c>
      <c r="AK261" s="2">
        <v>0</v>
      </c>
      <c r="AL261" s="2">
        <v>0</v>
      </c>
      <c r="AM261" s="2">
        <v>0</v>
      </c>
      <c r="AN261" s="2">
        <v>0</v>
      </c>
      <c r="AO261" s="2">
        <v>0</v>
      </c>
      <c r="AP261" s="2">
        <v>0</v>
      </c>
      <c r="AQ261" s="2">
        <v>0</v>
      </c>
      <c r="AR261" s="2">
        <v>0</v>
      </c>
      <c r="AS261" s="2">
        <v>0</v>
      </c>
      <c r="AT261" s="2">
        <v>0</v>
      </c>
      <c r="AU261" s="2">
        <v>0</v>
      </c>
      <c r="AV261" s="2">
        <v>0</v>
      </c>
      <c r="AW261" s="2">
        <v>0</v>
      </c>
      <c r="AX261" s="2">
        <v>0</v>
      </c>
      <c r="AY261" s="2">
        <v>0</v>
      </c>
      <c r="AZ261" s="2">
        <v>0</v>
      </c>
      <c r="BA261" s="2">
        <v>0</v>
      </c>
      <c r="BB261" s="3">
        <f t="shared" ref="BB261:BB324" si="9">SUM(AD261:BA261)</f>
        <v>0</v>
      </c>
      <c r="BC261" s="3">
        <f t="shared" ref="BC261:BC324" si="10">SUM(F261:AC261)</f>
        <v>0</v>
      </c>
    </row>
    <row r="262" spans="1:55">
      <c r="A262" t="s">
        <v>54</v>
      </c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3">
        <f t="shared" si="9"/>
        <v>0</v>
      </c>
      <c r="BC262" s="3">
        <f t="shared" si="10"/>
        <v>0</v>
      </c>
    </row>
    <row r="263" spans="1:55">
      <c r="A263" t="s">
        <v>84</v>
      </c>
      <c r="B263">
        <v>250250</v>
      </c>
      <c r="C263" t="s">
        <v>119</v>
      </c>
      <c r="D263" t="s">
        <v>235</v>
      </c>
      <c r="E263" t="s">
        <v>101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5388.42</v>
      </c>
      <c r="O263" s="2">
        <v>0</v>
      </c>
      <c r="P263" s="2">
        <v>5892.14</v>
      </c>
      <c r="Q263" s="2">
        <v>0</v>
      </c>
      <c r="R263" s="2">
        <v>5851.3</v>
      </c>
      <c r="S263" s="2">
        <v>0</v>
      </c>
      <c r="T263" s="2">
        <v>5442.73</v>
      </c>
      <c r="U263" s="2">
        <v>0</v>
      </c>
      <c r="V263" s="2">
        <v>5810.82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2">
        <v>0</v>
      </c>
      <c r="AM263" s="2">
        <v>0</v>
      </c>
      <c r="AN263" s="2">
        <v>0</v>
      </c>
      <c r="AO263" s="2">
        <v>0</v>
      </c>
      <c r="AP263" s="2">
        <v>0</v>
      </c>
      <c r="AQ263" s="2">
        <v>0</v>
      </c>
      <c r="AR263" s="2">
        <v>0</v>
      </c>
      <c r="AS263" s="2">
        <v>0</v>
      </c>
      <c r="AT263" s="2">
        <v>0</v>
      </c>
      <c r="AU263" s="2">
        <v>0</v>
      </c>
      <c r="AV263" s="2">
        <v>0</v>
      </c>
      <c r="AW263" s="2">
        <v>0</v>
      </c>
      <c r="AX263" s="2">
        <v>0</v>
      </c>
      <c r="AY263" s="2">
        <v>0</v>
      </c>
      <c r="AZ263" s="2">
        <v>0</v>
      </c>
      <c r="BA263" s="2">
        <v>0</v>
      </c>
      <c r="BB263" s="3">
        <f t="shared" si="9"/>
        <v>0</v>
      </c>
      <c r="BC263" s="3">
        <f t="shared" si="10"/>
        <v>28385.41</v>
      </c>
    </row>
    <row r="264" spans="1:55">
      <c r="A264" t="s">
        <v>84</v>
      </c>
      <c r="B264">
        <v>250250</v>
      </c>
      <c r="C264" t="s">
        <v>119</v>
      </c>
      <c r="D264" t="s">
        <v>233</v>
      </c>
      <c r="E264" t="s">
        <v>93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20400.78</v>
      </c>
      <c r="O264" s="2">
        <v>0</v>
      </c>
      <c r="P264" s="2">
        <v>23613.69</v>
      </c>
      <c r="Q264" s="2">
        <v>0</v>
      </c>
      <c r="R264" s="2">
        <v>23353.15</v>
      </c>
      <c r="S264" s="2">
        <v>0</v>
      </c>
      <c r="T264" s="2">
        <v>20843.05</v>
      </c>
      <c r="U264" s="2">
        <v>0</v>
      </c>
      <c r="V264" s="2">
        <v>23094.959999999999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2">
        <v>0</v>
      </c>
      <c r="AN264" s="2">
        <v>0</v>
      </c>
      <c r="AO264" s="2">
        <v>0</v>
      </c>
      <c r="AP264" s="2">
        <v>0</v>
      </c>
      <c r="AQ264" s="2">
        <v>0</v>
      </c>
      <c r="AR264" s="2">
        <v>0</v>
      </c>
      <c r="AS264" s="2">
        <v>0</v>
      </c>
      <c r="AT264" s="2">
        <v>0</v>
      </c>
      <c r="AU264" s="2">
        <v>0</v>
      </c>
      <c r="AV264" s="2">
        <v>0</v>
      </c>
      <c r="AW264" s="2">
        <v>0</v>
      </c>
      <c r="AX264" s="2">
        <v>0</v>
      </c>
      <c r="AY264" s="2">
        <v>0</v>
      </c>
      <c r="AZ264" s="2">
        <v>0</v>
      </c>
      <c r="BA264" s="2">
        <v>0</v>
      </c>
      <c r="BB264" s="3">
        <f t="shared" si="9"/>
        <v>0</v>
      </c>
      <c r="BC264" s="3">
        <f t="shared" si="10"/>
        <v>111305.63</v>
      </c>
    </row>
    <row r="265" spans="1:55">
      <c r="A265" t="s">
        <v>84</v>
      </c>
      <c r="B265">
        <v>250250</v>
      </c>
      <c r="C265" t="s">
        <v>119</v>
      </c>
      <c r="D265" t="s">
        <v>234</v>
      </c>
      <c r="E265" t="s">
        <v>87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2595.9499999999998</v>
      </c>
      <c r="O265" s="2">
        <v>0</v>
      </c>
      <c r="P265" s="2">
        <v>2603.23</v>
      </c>
      <c r="Q265" s="2">
        <v>0</v>
      </c>
      <c r="R265" s="2">
        <v>2692.53</v>
      </c>
      <c r="S265" s="2">
        <v>0</v>
      </c>
      <c r="T265" s="2">
        <v>2692.53</v>
      </c>
      <c r="U265" s="2">
        <v>0</v>
      </c>
      <c r="V265" s="2">
        <v>2693.51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2">
        <v>0</v>
      </c>
      <c r="AN265" s="2">
        <v>0</v>
      </c>
      <c r="AO265" s="2">
        <v>0</v>
      </c>
      <c r="AP265" s="2">
        <v>0</v>
      </c>
      <c r="AQ265" s="2">
        <v>0</v>
      </c>
      <c r="AR265" s="2">
        <v>0</v>
      </c>
      <c r="AS265" s="2">
        <v>0</v>
      </c>
      <c r="AT265" s="2">
        <v>0</v>
      </c>
      <c r="AU265" s="2">
        <v>0</v>
      </c>
      <c r="AV265" s="2">
        <v>0</v>
      </c>
      <c r="AW265" s="2">
        <v>0</v>
      </c>
      <c r="AX265" s="2">
        <v>0</v>
      </c>
      <c r="AY265" s="2">
        <v>0</v>
      </c>
      <c r="AZ265" s="2">
        <v>0</v>
      </c>
      <c r="BA265" s="2">
        <v>0</v>
      </c>
      <c r="BB265" s="3">
        <f t="shared" si="9"/>
        <v>0</v>
      </c>
      <c r="BC265" s="3">
        <f t="shared" si="10"/>
        <v>13277.750000000002</v>
      </c>
    </row>
    <row r="266" spans="1:55">
      <c r="A266" t="s">
        <v>84</v>
      </c>
      <c r="B266">
        <v>250250</v>
      </c>
      <c r="C266" t="s">
        <v>119</v>
      </c>
      <c r="D266" t="s">
        <v>232</v>
      </c>
      <c r="E266" t="s">
        <v>89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1062</v>
      </c>
      <c r="O266" s="2">
        <v>0</v>
      </c>
      <c r="P266" s="2">
        <v>1062</v>
      </c>
      <c r="Q266" s="2">
        <v>0</v>
      </c>
      <c r="R266" s="2">
        <v>1062</v>
      </c>
      <c r="S266" s="2">
        <v>0</v>
      </c>
      <c r="T266" s="2">
        <v>1062</v>
      </c>
      <c r="U266" s="2">
        <v>0</v>
      </c>
      <c r="V266" s="2">
        <v>1062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2">
        <v>0</v>
      </c>
      <c r="AN266" s="2">
        <v>0</v>
      </c>
      <c r="AO266" s="2">
        <v>0</v>
      </c>
      <c r="AP266" s="2">
        <v>0</v>
      </c>
      <c r="AQ266" s="2">
        <v>0</v>
      </c>
      <c r="AR266" s="2">
        <v>0</v>
      </c>
      <c r="AS266" s="2">
        <v>0</v>
      </c>
      <c r="AT266" s="2">
        <v>0</v>
      </c>
      <c r="AU266" s="2">
        <v>0</v>
      </c>
      <c r="AV266" s="2">
        <v>0</v>
      </c>
      <c r="AW266" s="2">
        <v>0</v>
      </c>
      <c r="AX266" s="2">
        <v>0</v>
      </c>
      <c r="AY266" s="2">
        <v>0</v>
      </c>
      <c r="AZ266" s="2">
        <v>0</v>
      </c>
      <c r="BA266" s="2">
        <v>0</v>
      </c>
      <c r="BB266" s="3">
        <f t="shared" si="9"/>
        <v>0</v>
      </c>
      <c r="BC266" s="3">
        <f t="shared" si="10"/>
        <v>5310</v>
      </c>
    </row>
    <row r="267" spans="1:55">
      <c r="A267" t="s">
        <v>84</v>
      </c>
      <c r="B267">
        <v>250250</v>
      </c>
      <c r="C267" t="s">
        <v>119</v>
      </c>
      <c r="D267" t="s">
        <v>231</v>
      </c>
      <c r="E267" t="s">
        <v>64</v>
      </c>
      <c r="F267" s="2">
        <v>0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751.54</v>
      </c>
      <c r="O267" s="2">
        <v>0</v>
      </c>
      <c r="P267" s="2">
        <v>832.1</v>
      </c>
      <c r="Q267" s="2">
        <v>0</v>
      </c>
      <c r="R267" s="2">
        <v>825.56</v>
      </c>
      <c r="S267" s="2">
        <v>0</v>
      </c>
      <c r="T267" s="2">
        <v>762.62</v>
      </c>
      <c r="U267" s="2">
        <v>0</v>
      </c>
      <c r="V267" s="2">
        <v>819.09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2">
        <v>0</v>
      </c>
      <c r="AM267" s="2">
        <v>0</v>
      </c>
      <c r="AN267" s="2">
        <v>0</v>
      </c>
      <c r="AO267" s="2">
        <v>0</v>
      </c>
      <c r="AP267" s="2">
        <v>0</v>
      </c>
      <c r="AQ267" s="2">
        <v>0</v>
      </c>
      <c r="AR267" s="2">
        <v>0</v>
      </c>
      <c r="AS267" s="2">
        <v>0</v>
      </c>
      <c r="AT267" s="2">
        <v>0</v>
      </c>
      <c r="AU267" s="2">
        <v>0</v>
      </c>
      <c r="AV267" s="2">
        <v>0</v>
      </c>
      <c r="AW267" s="2">
        <v>0</v>
      </c>
      <c r="AX267" s="2">
        <v>0</v>
      </c>
      <c r="AY267" s="2">
        <v>0</v>
      </c>
      <c r="AZ267" s="2">
        <v>0</v>
      </c>
      <c r="BA267" s="2">
        <v>0</v>
      </c>
      <c r="BB267" s="3">
        <f t="shared" si="9"/>
        <v>0</v>
      </c>
      <c r="BC267" s="3">
        <f t="shared" si="10"/>
        <v>3990.91</v>
      </c>
    </row>
    <row r="268" spans="1:55">
      <c r="A268" t="s">
        <v>54</v>
      </c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3">
        <f t="shared" si="9"/>
        <v>0</v>
      </c>
      <c r="BC268" s="3">
        <f t="shared" si="10"/>
        <v>0</v>
      </c>
    </row>
    <row r="269" spans="1:55">
      <c r="A269" t="s">
        <v>84</v>
      </c>
      <c r="B269">
        <v>250250</v>
      </c>
      <c r="C269" t="s">
        <v>119</v>
      </c>
      <c r="D269" t="s">
        <v>235</v>
      </c>
      <c r="E269" t="s">
        <v>86</v>
      </c>
      <c r="F269" s="2">
        <v>4671.9399999999996</v>
      </c>
      <c r="G269" s="2">
        <v>0</v>
      </c>
      <c r="H269" s="2">
        <v>4991.1099999999997</v>
      </c>
      <c r="I269" s="2">
        <v>0</v>
      </c>
      <c r="J269" s="2">
        <v>4916.54</v>
      </c>
      <c r="K269" s="2">
        <v>0</v>
      </c>
      <c r="L269" s="2">
        <v>5180.43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5294.82</v>
      </c>
      <c r="Y269" s="2">
        <v>0</v>
      </c>
      <c r="Z269" s="2">
        <v>5148.8999999999996</v>
      </c>
      <c r="AA269" s="2">
        <v>0</v>
      </c>
      <c r="AB269" s="2">
        <v>5725.29</v>
      </c>
      <c r="AC269" s="2">
        <v>0</v>
      </c>
      <c r="AD269" s="2">
        <v>4737.1000000000004</v>
      </c>
      <c r="AE269" s="2">
        <v>0</v>
      </c>
      <c r="AF269" s="2">
        <v>5730.86</v>
      </c>
      <c r="AG269" s="2">
        <v>0</v>
      </c>
      <c r="AH269" s="2">
        <v>5229.21</v>
      </c>
      <c r="AI269" s="2">
        <v>0</v>
      </c>
      <c r="AJ269" s="2">
        <v>5502.86</v>
      </c>
      <c r="AK269" s="2">
        <v>0</v>
      </c>
      <c r="AL269" s="2">
        <v>5522.2</v>
      </c>
      <c r="AM269" s="2">
        <v>0</v>
      </c>
      <c r="AN269" s="2">
        <v>4822.95</v>
      </c>
      <c r="AO269" s="2">
        <v>0</v>
      </c>
      <c r="AP269" s="2">
        <v>4984.8100000000004</v>
      </c>
      <c r="AQ269" s="2">
        <v>0</v>
      </c>
      <c r="AR269" s="2">
        <v>5880.01</v>
      </c>
      <c r="AS269" s="2">
        <v>0</v>
      </c>
      <c r="AT269" s="2">
        <v>5721.16</v>
      </c>
      <c r="AU269" s="2">
        <v>0</v>
      </c>
      <c r="AV269" s="2">
        <v>5384.06</v>
      </c>
      <c r="AW269" s="2">
        <v>0</v>
      </c>
      <c r="AX269" s="2">
        <v>5463.73</v>
      </c>
      <c r="AY269" s="2">
        <v>0</v>
      </c>
      <c r="AZ269" s="2">
        <v>5293.98</v>
      </c>
      <c r="BA269" s="2">
        <v>0</v>
      </c>
      <c r="BB269" s="3">
        <f t="shared" si="9"/>
        <v>64272.929999999993</v>
      </c>
      <c r="BC269" s="3">
        <f t="shared" si="10"/>
        <v>35929.03</v>
      </c>
    </row>
    <row r="270" spans="1:55">
      <c r="A270" t="s">
        <v>84</v>
      </c>
      <c r="B270">
        <v>250250</v>
      </c>
      <c r="C270" t="s">
        <v>119</v>
      </c>
      <c r="D270" t="s">
        <v>234</v>
      </c>
      <c r="E270" t="s">
        <v>87</v>
      </c>
      <c r="F270" s="2">
        <v>2571.2199999999998</v>
      </c>
      <c r="G270" s="2">
        <v>0</v>
      </c>
      <c r="H270" s="2">
        <v>2571.2199999999998</v>
      </c>
      <c r="I270" s="2">
        <v>0</v>
      </c>
      <c r="J270" s="2">
        <v>2571.2199999999998</v>
      </c>
      <c r="K270" s="2">
        <v>0</v>
      </c>
      <c r="L270" s="2">
        <v>2571.2199999999998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2693.51</v>
      </c>
      <c r="Y270" s="2">
        <v>0</v>
      </c>
      <c r="Z270" s="2">
        <v>2693.51</v>
      </c>
      <c r="AA270" s="2">
        <v>0</v>
      </c>
      <c r="AB270" s="2">
        <v>2775.5</v>
      </c>
      <c r="AC270" s="2">
        <v>0</v>
      </c>
      <c r="AD270" s="2">
        <v>2775.5</v>
      </c>
      <c r="AE270" s="2">
        <v>0</v>
      </c>
      <c r="AF270" s="2">
        <v>2775.5</v>
      </c>
      <c r="AG270" s="2">
        <v>0</v>
      </c>
      <c r="AH270" s="2">
        <v>2775.5</v>
      </c>
      <c r="AI270" s="2">
        <v>0</v>
      </c>
      <c r="AJ270" s="2">
        <v>2775.5</v>
      </c>
      <c r="AK270" s="2">
        <v>0</v>
      </c>
      <c r="AL270" s="2">
        <v>2775.5</v>
      </c>
      <c r="AM270" s="2">
        <v>0</v>
      </c>
      <c r="AN270" s="2">
        <v>2775.5</v>
      </c>
      <c r="AO270" s="2">
        <v>0</v>
      </c>
      <c r="AP270" s="2">
        <v>2666.92</v>
      </c>
      <c r="AQ270" s="2">
        <v>0</v>
      </c>
      <c r="AR270" s="2">
        <v>2723.73</v>
      </c>
      <c r="AS270" s="2">
        <v>0</v>
      </c>
      <c r="AT270" s="2">
        <v>2723.73</v>
      </c>
      <c r="AU270" s="2">
        <v>0</v>
      </c>
      <c r="AV270" s="2">
        <v>2723.73</v>
      </c>
      <c r="AW270" s="2">
        <v>0</v>
      </c>
      <c r="AX270" s="2">
        <v>2723.73</v>
      </c>
      <c r="AY270" s="2">
        <v>0</v>
      </c>
      <c r="AZ270" s="2">
        <v>2806.63</v>
      </c>
      <c r="BA270" s="2">
        <v>0</v>
      </c>
      <c r="BB270" s="3">
        <f t="shared" si="9"/>
        <v>33021.469999999994</v>
      </c>
      <c r="BC270" s="3">
        <f t="shared" si="10"/>
        <v>18447.400000000001</v>
      </c>
    </row>
    <row r="271" spans="1:55">
      <c r="A271" t="s">
        <v>84</v>
      </c>
      <c r="B271">
        <v>250250</v>
      </c>
      <c r="C271" t="s">
        <v>119</v>
      </c>
      <c r="D271" t="s">
        <v>233</v>
      </c>
      <c r="E271" t="s">
        <v>88</v>
      </c>
      <c r="F271" s="2">
        <v>18566.89</v>
      </c>
      <c r="G271" s="2">
        <v>0</v>
      </c>
      <c r="H271" s="2">
        <v>21001.71</v>
      </c>
      <c r="I271" s="2">
        <v>0</v>
      </c>
      <c r="J271" s="2">
        <v>15572.18</v>
      </c>
      <c r="K271" s="2">
        <v>0</v>
      </c>
      <c r="L271" s="2">
        <v>17409.900000000001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19818.39</v>
      </c>
      <c r="Y271" s="2">
        <v>0</v>
      </c>
      <c r="Z271" s="2">
        <v>19738.8</v>
      </c>
      <c r="AA271" s="2">
        <v>0</v>
      </c>
      <c r="AB271" s="2">
        <v>21799.24</v>
      </c>
      <c r="AC271" s="2">
        <v>0</v>
      </c>
      <c r="AD271" s="2">
        <v>16808.060000000001</v>
      </c>
      <c r="AE271" s="2">
        <v>0</v>
      </c>
      <c r="AF271" s="2">
        <v>21942.54</v>
      </c>
      <c r="AG271" s="2">
        <v>0</v>
      </c>
      <c r="AH271" s="2">
        <v>16752.16</v>
      </c>
      <c r="AI271" s="2">
        <v>0</v>
      </c>
      <c r="AJ271" s="2">
        <v>17580.259999999998</v>
      </c>
      <c r="AK271" s="2">
        <v>0</v>
      </c>
      <c r="AL271" s="2">
        <v>16632.580000000002</v>
      </c>
      <c r="AM271" s="2">
        <v>0</v>
      </c>
      <c r="AN271" s="2">
        <v>12427.03</v>
      </c>
      <c r="AO271" s="2">
        <v>0</v>
      </c>
      <c r="AP271" s="2">
        <v>12156.05</v>
      </c>
      <c r="AQ271" s="2">
        <v>0</v>
      </c>
      <c r="AR271" s="2">
        <v>14141.48</v>
      </c>
      <c r="AS271" s="2">
        <v>0</v>
      </c>
      <c r="AT271" s="2">
        <v>12391.59</v>
      </c>
      <c r="AU271" s="2">
        <v>0</v>
      </c>
      <c r="AV271" s="2">
        <v>9761.56</v>
      </c>
      <c r="AW271" s="2">
        <v>0</v>
      </c>
      <c r="AX271" s="2">
        <v>9642.56</v>
      </c>
      <c r="AY271" s="2">
        <v>0</v>
      </c>
      <c r="AZ271" s="2">
        <v>10465.469999999999</v>
      </c>
      <c r="BA271" s="2">
        <v>0</v>
      </c>
      <c r="BB271" s="3">
        <f t="shared" si="9"/>
        <v>170701.34</v>
      </c>
      <c r="BC271" s="3">
        <f t="shared" si="10"/>
        <v>133907.10999999999</v>
      </c>
    </row>
    <row r="272" spans="1:55">
      <c r="A272" t="s">
        <v>84</v>
      </c>
      <c r="B272">
        <v>250250</v>
      </c>
      <c r="C272" t="s">
        <v>119</v>
      </c>
      <c r="D272" t="s">
        <v>232</v>
      </c>
      <c r="E272" t="s">
        <v>89</v>
      </c>
      <c r="F272" s="2">
        <v>1062</v>
      </c>
      <c r="G272" s="2">
        <v>0</v>
      </c>
      <c r="H272" s="2">
        <v>1062</v>
      </c>
      <c r="I272" s="2">
        <v>0</v>
      </c>
      <c r="J272" s="2">
        <v>1062</v>
      </c>
      <c r="K272" s="2">
        <v>0</v>
      </c>
      <c r="L272" s="2">
        <v>1062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1062</v>
      </c>
      <c r="Y272" s="2">
        <v>0</v>
      </c>
      <c r="Z272" s="2">
        <v>1062</v>
      </c>
      <c r="AA272" s="2">
        <v>0</v>
      </c>
      <c r="AB272" s="2">
        <v>1094</v>
      </c>
      <c r="AC272" s="2">
        <v>0</v>
      </c>
      <c r="AD272" s="2">
        <v>1094</v>
      </c>
      <c r="AE272" s="2">
        <v>0</v>
      </c>
      <c r="AF272" s="2">
        <v>1094</v>
      </c>
      <c r="AG272" s="2">
        <v>0</v>
      </c>
      <c r="AH272" s="2">
        <v>1094</v>
      </c>
      <c r="AI272" s="2">
        <v>0</v>
      </c>
      <c r="AJ272" s="2">
        <v>1094</v>
      </c>
      <c r="AK272" s="2">
        <v>0</v>
      </c>
      <c r="AL272" s="2">
        <v>1094</v>
      </c>
      <c r="AM272" s="2">
        <v>0</v>
      </c>
      <c r="AN272" s="2">
        <v>1094</v>
      </c>
      <c r="AO272" s="2">
        <v>0</v>
      </c>
      <c r="AP272" s="2">
        <v>1094</v>
      </c>
      <c r="AQ272" s="2">
        <v>0</v>
      </c>
      <c r="AR272" s="2">
        <v>1094</v>
      </c>
      <c r="AS272" s="2">
        <v>0</v>
      </c>
      <c r="AT272" s="2">
        <v>1094</v>
      </c>
      <c r="AU272" s="2">
        <v>0</v>
      </c>
      <c r="AV272" s="2">
        <v>1094</v>
      </c>
      <c r="AW272" s="2">
        <v>0</v>
      </c>
      <c r="AX272" s="2">
        <v>1094</v>
      </c>
      <c r="AY272" s="2">
        <v>0</v>
      </c>
      <c r="AZ272" s="2">
        <v>1128</v>
      </c>
      <c r="BA272" s="2">
        <v>0</v>
      </c>
      <c r="BB272" s="3">
        <f t="shared" si="9"/>
        <v>13162</v>
      </c>
      <c r="BC272" s="3">
        <f t="shared" si="10"/>
        <v>7466</v>
      </c>
    </row>
    <row r="273" spans="1:55">
      <c r="A273" t="s">
        <v>84</v>
      </c>
      <c r="B273">
        <v>250250</v>
      </c>
      <c r="C273" t="s">
        <v>119</v>
      </c>
      <c r="D273" t="s">
        <v>231</v>
      </c>
      <c r="E273" t="s">
        <v>64</v>
      </c>
      <c r="F273" s="2">
        <v>655.65</v>
      </c>
      <c r="G273" s="2">
        <v>0</v>
      </c>
      <c r="H273" s="2">
        <v>703.41</v>
      </c>
      <c r="I273" s="2">
        <v>0</v>
      </c>
      <c r="J273" s="2">
        <v>690.89</v>
      </c>
      <c r="K273" s="2">
        <v>0</v>
      </c>
      <c r="L273" s="2">
        <v>721.05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736.56</v>
      </c>
      <c r="Y273" s="2">
        <v>0</v>
      </c>
      <c r="Z273" s="2">
        <v>722.07</v>
      </c>
      <c r="AA273" s="2">
        <v>0</v>
      </c>
      <c r="AB273" s="2">
        <v>777.1</v>
      </c>
      <c r="AC273" s="2">
        <v>0</v>
      </c>
      <c r="AD273" s="2">
        <v>650.65</v>
      </c>
      <c r="AE273" s="2">
        <v>0</v>
      </c>
      <c r="AF273" s="2">
        <v>775.02</v>
      </c>
      <c r="AG273" s="2">
        <v>0</v>
      </c>
      <c r="AH273" s="2">
        <v>702.8</v>
      </c>
      <c r="AI273" s="2">
        <v>0</v>
      </c>
      <c r="AJ273" s="2">
        <v>739.97</v>
      </c>
      <c r="AK273" s="2">
        <v>0</v>
      </c>
      <c r="AL273" s="2">
        <v>744.79</v>
      </c>
      <c r="AM273" s="2">
        <v>0</v>
      </c>
      <c r="AN273" s="2">
        <v>635.47</v>
      </c>
      <c r="AO273" s="2">
        <v>0</v>
      </c>
      <c r="AP273" s="2">
        <v>660.35</v>
      </c>
      <c r="AQ273" s="2">
        <v>0</v>
      </c>
      <c r="AR273" s="2">
        <v>797.94</v>
      </c>
      <c r="AS273" s="2">
        <v>0</v>
      </c>
      <c r="AT273" s="2">
        <v>773.53</v>
      </c>
      <c r="AU273" s="2">
        <v>0</v>
      </c>
      <c r="AV273" s="2">
        <v>721.71</v>
      </c>
      <c r="AW273" s="2">
        <v>0</v>
      </c>
      <c r="AX273" s="2">
        <v>742.26</v>
      </c>
      <c r="AY273" s="2">
        <v>0</v>
      </c>
      <c r="AZ273" s="2">
        <v>699.28</v>
      </c>
      <c r="BA273" s="2">
        <v>0</v>
      </c>
      <c r="BB273" s="3">
        <f t="shared" si="9"/>
        <v>8643.7700000000023</v>
      </c>
      <c r="BC273" s="3">
        <f t="shared" si="10"/>
        <v>5006.7300000000005</v>
      </c>
    </row>
    <row r="274" spans="1:55">
      <c r="A274" t="s">
        <v>54</v>
      </c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3">
        <f t="shared" si="9"/>
        <v>0</v>
      </c>
      <c r="BC274" s="3">
        <f t="shared" si="10"/>
        <v>0</v>
      </c>
    </row>
    <row r="275" spans="1:55">
      <c r="A275" t="s">
        <v>84</v>
      </c>
      <c r="B275">
        <v>250264</v>
      </c>
      <c r="C275" t="s">
        <v>120</v>
      </c>
      <c r="D275" t="s">
        <v>235</v>
      </c>
      <c r="E275" t="s">
        <v>99</v>
      </c>
      <c r="F275" s="2">
        <v>2757.63</v>
      </c>
      <c r="G275" s="2">
        <v>0</v>
      </c>
      <c r="H275" s="2">
        <v>3075.39</v>
      </c>
      <c r="I275" s="2">
        <v>0</v>
      </c>
      <c r="J275" s="2">
        <v>3538.33</v>
      </c>
      <c r="K275" s="2">
        <v>0</v>
      </c>
      <c r="L275" s="2">
        <v>3758.19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3700.02</v>
      </c>
      <c r="Y275" s="2">
        <v>0</v>
      </c>
      <c r="Z275" s="2">
        <v>3547.95</v>
      </c>
      <c r="AA275" s="2">
        <v>0</v>
      </c>
      <c r="AB275" s="2">
        <v>3889.76</v>
      </c>
      <c r="AC275" s="2">
        <v>0</v>
      </c>
      <c r="AD275" s="2">
        <v>3034.29</v>
      </c>
      <c r="AE275" s="2">
        <v>0</v>
      </c>
      <c r="AF275" s="2">
        <v>3458.02</v>
      </c>
      <c r="AG275" s="2">
        <v>0</v>
      </c>
      <c r="AH275" s="2">
        <v>3365.16</v>
      </c>
      <c r="AI275" s="2">
        <v>0</v>
      </c>
      <c r="AJ275" s="2">
        <v>3656.91</v>
      </c>
      <c r="AK275" s="2">
        <v>0</v>
      </c>
      <c r="AL275" s="2">
        <v>4188.0600000000004</v>
      </c>
      <c r="AM275" s="2">
        <v>0</v>
      </c>
      <c r="AN275" s="2">
        <v>4435.38</v>
      </c>
      <c r="AO275" s="2">
        <v>0</v>
      </c>
      <c r="AP275" s="2">
        <v>4184.0600000000004</v>
      </c>
      <c r="AQ275" s="2">
        <v>0</v>
      </c>
      <c r="AR275" s="2">
        <v>4043.15</v>
      </c>
      <c r="AS275" s="2">
        <v>0</v>
      </c>
      <c r="AT275" s="2">
        <v>3827.01</v>
      </c>
      <c r="AU275" s="2">
        <v>0</v>
      </c>
      <c r="AV275" s="2">
        <v>3534.25</v>
      </c>
      <c r="AW275" s="2">
        <v>0</v>
      </c>
      <c r="AX275" s="2">
        <v>0</v>
      </c>
      <c r="AY275" s="2">
        <v>0</v>
      </c>
      <c r="AZ275" s="2">
        <v>0</v>
      </c>
      <c r="BA275" s="2">
        <v>0</v>
      </c>
      <c r="BB275" s="3">
        <f t="shared" si="9"/>
        <v>37726.29</v>
      </c>
      <c r="BC275" s="3">
        <f t="shared" si="10"/>
        <v>24267.270000000004</v>
      </c>
    </row>
    <row r="276" spans="1:55">
      <c r="A276" t="s">
        <v>84</v>
      </c>
      <c r="B276">
        <v>250264</v>
      </c>
      <c r="C276" t="s">
        <v>120</v>
      </c>
      <c r="D276" t="s">
        <v>234</v>
      </c>
      <c r="E276" t="s">
        <v>94</v>
      </c>
      <c r="F276" s="2">
        <v>1690.1</v>
      </c>
      <c r="G276" s="2">
        <v>0</v>
      </c>
      <c r="H276" s="2">
        <v>1690.1</v>
      </c>
      <c r="I276" s="2">
        <v>0</v>
      </c>
      <c r="J276" s="2">
        <v>1690.1</v>
      </c>
      <c r="K276" s="2">
        <v>0</v>
      </c>
      <c r="L276" s="2">
        <v>1690.1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1835.14</v>
      </c>
      <c r="Y276" s="2">
        <v>0</v>
      </c>
      <c r="Z276" s="2">
        <v>1835.14</v>
      </c>
      <c r="AA276" s="2">
        <v>0</v>
      </c>
      <c r="AB276" s="2">
        <v>1891.01</v>
      </c>
      <c r="AC276" s="2">
        <v>0</v>
      </c>
      <c r="AD276" s="2">
        <v>1891.01</v>
      </c>
      <c r="AE276" s="2">
        <v>0</v>
      </c>
      <c r="AF276" s="2">
        <v>1891.01</v>
      </c>
      <c r="AG276" s="2">
        <v>0</v>
      </c>
      <c r="AH276" s="2">
        <v>1891.01</v>
      </c>
      <c r="AI276" s="2">
        <v>0</v>
      </c>
      <c r="AJ276" s="2">
        <v>1891.01</v>
      </c>
      <c r="AK276" s="2">
        <v>0</v>
      </c>
      <c r="AL276" s="2">
        <v>1891.01</v>
      </c>
      <c r="AM276" s="2">
        <v>0</v>
      </c>
      <c r="AN276" s="2">
        <v>1891.01</v>
      </c>
      <c r="AO276" s="2">
        <v>0</v>
      </c>
      <c r="AP276" s="2">
        <v>1888.99</v>
      </c>
      <c r="AQ276" s="2">
        <v>0</v>
      </c>
      <c r="AR276" s="2">
        <v>1615.44</v>
      </c>
      <c r="AS276" s="2">
        <v>0</v>
      </c>
      <c r="AT276" s="2">
        <v>1615.44</v>
      </c>
      <c r="AU276" s="2">
        <v>0</v>
      </c>
      <c r="AV276" s="2">
        <v>1548.96</v>
      </c>
      <c r="AW276" s="2">
        <v>0</v>
      </c>
      <c r="AX276" s="2">
        <v>0</v>
      </c>
      <c r="AY276" s="2">
        <v>0</v>
      </c>
      <c r="AZ276" s="2">
        <v>0</v>
      </c>
      <c r="BA276" s="2">
        <v>0</v>
      </c>
      <c r="BB276" s="3">
        <f t="shared" si="9"/>
        <v>18014.89</v>
      </c>
      <c r="BC276" s="3">
        <f t="shared" si="10"/>
        <v>12321.689999999999</v>
      </c>
    </row>
    <row r="277" spans="1:55">
      <c r="A277" t="s">
        <v>84</v>
      </c>
      <c r="B277">
        <v>250264</v>
      </c>
      <c r="C277" t="s">
        <v>120</v>
      </c>
      <c r="D277" t="s">
        <v>233</v>
      </c>
      <c r="E277" t="s">
        <v>88</v>
      </c>
      <c r="F277" s="2">
        <v>11878.16</v>
      </c>
      <c r="G277" s="2">
        <v>0</v>
      </c>
      <c r="H277" s="2">
        <v>14354.07</v>
      </c>
      <c r="I277" s="2">
        <v>0</v>
      </c>
      <c r="J277" s="2">
        <v>13495.78</v>
      </c>
      <c r="K277" s="2">
        <v>0</v>
      </c>
      <c r="L277" s="2">
        <v>15415.17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16628.14</v>
      </c>
      <c r="Y277" s="2">
        <v>0</v>
      </c>
      <c r="Z277" s="2">
        <v>16063.19</v>
      </c>
      <c r="AA277" s="2">
        <v>0</v>
      </c>
      <c r="AB277" s="2">
        <v>17247.45</v>
      </c>
      <c r="AC277" s="2">
        <v>0</v>
      </c>
      <c r="AD277" s="2">
        <v>12011.43</v>
      </c>
      <c r="AE277" s="2">
        <v>0</v>
      </c>
      <c r="AF277" s="2">
        <v>14706.83</v>
      </c>
      <c r="AG277" s="2">
        <v>0</v>
      </c>
      <c r="AH277" s="2">
        <v>12463.44</v>
      </c>
      <c r="AI277" s="2">
        <v>0</v>
      </c>
      <c r="AJ277" s="2">
        <v>13683.84</v>
      </c>
      <c r="AK277" s="2">
        <v>0</v>
      </c>
      <c r="AL277" s="2">
        <v>15512.61</v>
      </c>
      <c r="AM277" s="2">
        <v>0</v>
      </c>
      <c r="AN277" s="2">
        <v>15988.72</v>
      </c>
      <c r="AO277" s="2">
        <v>0</v>
      </c>
      <c r="AP277" s="2">
        <v>13597.31</v>
      </c>
      <c r="AQ277" s="2">
        <v>0</v>
      </c>
      <c r="AR277" s="2">
        <v>11368.26</v>
      </c>
      <c r="AS277" s="2">
        <v>0</v>
      </c>
      <c r="AT277" s="2">
        <v>9645.81</v>
      </c>
      <c r="AU277" s="2">
        <v>0</v>
      </c>
      <c r="AV277" s="2">
        <v>7504.04</v>
      </c>
      <c r="AW277" s="2">
        <v>0</v>
      </c>
      <c r="AX277" s="2">
        <v>0</v>
      </c>
      <c r="AY277" s="2">
        <v>0</v>
      </c>
      <c r="AZ277" s="2">
        <v>0</v>
      </c>
      <c r="BA277" s="2">
        <v>0</v>
      </c>
      <c r="BB277" s="3">
        <f t="shared" si="9"/>
        <v>126482.29</v>
      </c>
      <c r="BC277" s="3">
        <f t="shared" si="10"/>
        <v>105081.96</v>
      </c>
    </row>
    <row r="278" spans="1:55">
      <c r="A278" t="s">
        <v>84</v>
      </c>
      <c r="B278">
        <v>250264</v>
      </c>
      <c r="C278" t="s">
        <v>120</v>
      </c>
      <c r="D278" t="s">
        <v>232</v>
      </c>
      <c r="E278" t="s">
        <v>89</v>
      </c>
      <c r="F278" s="2">
        <v>531</v>
      </c>
      <c r="G278" s="2">
        <v>0</v>
      </c>
      <c r="H278" s="2">
        <v>531</v>
      </c>
      <c r="I278" s="2">
        <v>0</v>
      </c>
      <c r="J278" s="2">
        <v>531</v>
      </c>
      <c r="K278" s="2">
        <v>0</v>
      </c>
      <c r="L278" s="2">
        <v>531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531</v>
      </c>
      <c r="Y278" s="2">
        <v>0</v>
      </c>
      <c r="Z278" s="2">
        <v>531</v>
      </c>
      <c r="AA278" s="2">
        <v>0</v>
      </c>
      <c r="AB278" s="2">
        <v>547</v>
      </c>
      <c r="AC278" s="2">
        <v>0</v>
      </c>
      <c r="AD278" s="2">
        <v>547</v>
      </c>
      <c r="AE278" s="2">
        <v>0</v>
      </c>
      <c r="AF278" s="2">
        <v>547</v>
      </c>
      <c r="AG278" s="2">
        <v>0</v>
      </c>
      <c r="AH278" s="2">
        <v>547</v>
      </c>
      <c r="AI278" s="2">
        <v>0</v>
      </c>
      <c r="AJ278" s="2">
        <v>547</v>
      </c>
      <c r="AK278" s="2">
        <v>0</v>
      </c>
      <c r="AL278" s="2">
        <v>547</v>
      </c>
      <c r="AM278" s="2">
        <v>0</v>
      </c>
      <c r="AN278" s="2">
        <v>547</v>
      </c>
      <c r="AO278" s="2">
        <v>0</v>
      </c>
      <c r="AP278" s="2">
        <v>547</v>
      </c>
      <c r="AQ278" s="2">
        <v>0</v>
      </c>
      <c r="AR278" s="2">
        <v>547</v>
      </c>
      <c r="AS278" s="2">
        <v>0</v>
      </c>
      <c r="AT278" s="2">
        <v>547</v>
      </c>
      <c r="AU278" s="2">
        <v>0</v>
      </c>
      <c r="AV278" s="2">
        <v>547</v>
      </c>
      <c r="AW278" s="2">
        <v>0</v>
      </c>
      <c r="AX278" s="2">
        <v>0</v>
      </c>
      <c r="AY278" s="2">
        <v>0</v>
      </c>
      <c r="AZ278" s="2">
        <v>0</v>
      </c>
      <c r="BA278" s="2">
        <v>0</v>
      </c>
      <c r="BB278" s="3">
        <f t="shared" si="9"/>
        <v>5470</v>
      </c>
      <c r="BC278" s="3">
        <f t="shared" si="10"/>
        <v>3733</v>
      </c>
    </row>
    <row r="279" spans="1:55">
      <c r="A279" t="s">
        <v>54</v>
      </c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3">
        <f t="shared" si="9"/>
        <v>0</v>
      </c>
      <c r="BC279" s="3">
        <f t="shared" si="10"/>
        <v>0</v>
      </c>
    </row>
    <row r="280" spans="1:55">
      <c r="A280" t="s">
        <v>84</v>
      </c>
      <c r="B280">
        <v>250264</v>
      </c>
      <c r="C280" t="s">
        <v>120</v>
      </c>
      <c r="D280" t="s">
        <v>235</v>
      </c>
      <c r="E280" t="s">
        <v>121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0</v>
      </c>
      <c r="AU280" s="2">
        <v>0</v>
      </c>
      <c r="AV280" s="2">
        <v>0</v>
      </c>
      <c r="AW280" s="2">
        <v>0</v>
      </c>
      <c r="AX280" s="2">
        <v>3449.94</v>
      </c>
      <c r="AY280" s="2">
        <v>0</v>
      </c>
      <c r="AZ280" s="2">
        <v>3128.52</v>
      </c>
      <c r="BA280" s="2">
        <v>0</v>
      </c>
      <c r="BB280" s="3">
        <f t="shared" si="9"/>
        <v>6578.46</v>
      </c>
      <c r="BC280" s="3">
        <f t="shared" si="10"/>
        <v>0</v>
      </c>
    </row>
    <row r="281" spans="1:55">
      <c r="A281" t="s">
        <v>84</v>
      </c>
      <c r="B281">
        <v>250264</v>
      </c>
      <c r="C281" t="s">
        <v>120</v>
      </c>
      <c r="D281" t="s">
        <v>233</v>
      </c>
      <c r="E281" t="s">
        <v>96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0</v>
      </c>
      <c r="AU281" s="2">
        <v>0</v>
      </c>
      <c r="AV281" s="2">
        <v>0</v>
      </c>
      <c r="AW281" s="2">
        <v>0</v>
      </c>
      <c r="AX281" s="2">
        <v>8967.6200000000008</v>
      </c>
      <c r="AY281" s="2">
        <v>0</v>
      </c>
      <c r="AZ281" s="2">
        <v>7326.69</v>
      </c>
      <c r="BA281" s="2">
        <v>0</v>
      </c>
      <c r="BB281" s="3">
        <f t="shared" si="9"/>
        <v>16294.310000000001</v>
      </c>
      <c r="BC281" s="3">
        <f t="shared" si="10"/>
        <v>0</v>
      </c>
    </row>
    <row r="282" spans="1:55">
      <c r="A282" t="s">
        <v>84</v>
      </c>
      <c r="B282">
        <v>250264</v>
      </c>
      <c r="C282" t="s">
        <v>120</v>
      </c>
      <c r="D282" t="s">
        <v>234</v>
      </c>
      <c r="E282" t="s">
        <v>94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2">
        <v>0</v>
      </c>
      <c r="AN282" s="2">
        <v>0</v>
      </c>
      <c r="AO282" s="2">
        <v>0</v>
      </c>
      <c r="AP282" s="2">
        <v>0</v>
      </c>
      <c r="AQ282" s="2">
        <v>0</v>
      </c>
      <c r="AR282" s="2">
        <v>0</v>
      </c>
      <c r="AS282" s="2">
        <v>0</v>
      </c>
      <c r="AT282" s="2">
        <v>0</v>
      </c>
      <c r="AU282" s="2">
        <v>0</v>
      </c>
      <c r="AV282" s="2">
        <v>0</v>
      </c>
      <c r="AW282" s="2">
        <v>0</v>
      </c>
      <c r="AX282" s="2">
        <v>1548.96</v>
      </c>
      <c r="AY282" s="2">
        <v>0</v>
      </c>
      <c r="AZ282" s="2">
        <v>1596.39</v>
      </c>
      <c r="BA282" s="2">
        <v>0</v>
      </c>
      <c r="BB282" s="3">
        <f t="shared" si="9"/>
        <v>3145.3500000000004</v>
      </c>
      <c r="BC282" s="3">
        <f t="shared" si="10"/>
        <v>0</v>
      </c>
    </row>
    <row r="283" spans="1:55">
      <c r="A283" t="s">
        <v>84</v>
      </c>
      <c r="B283">
        <v>250264</v>
      </c>
      <c r="C283" t="s">
        <v>120</v>
      </c>
      <c r="D283" t="s">
        <v>232</v>
      </c>
      <c r="E283" t="s">
        <v>89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2">
        <v>0</v>
      </c>
      <c r="AN283" s="2">
        <v>0</v>
      </c>
      <c r="AO283" s="2">
        <v>0</v>
      </c>
      <c r="AP283" s="2">
        <v>0</v>
      </c>
      <c r="AQ283" s="2">
        <v>0</v>
      </c>
      <c r="AR283" s="2">
        <v>0</v>
      </c>
      <c r="AS283" s="2">
        <v>0</v>
      </c>
      <c r="AT283" s="2">
        <v>0</v>
      </c>
      <c r="AU283" s="2">
        <v>0</v>
      </c>
      <c r="AV283" s="2">
        <v>0</v>
      </c>
      <c r="AW283" s="2">
        <v>0</v>
      </c>
      <c r="AX283" s="2">
        <v>547</v>
      </c>
      <c r="AY283" s="2">
        <v>0</v>
      </c>
      <c r="AZ283" s="2">
        <v>564</v>
      </c>
      <c r="BA283" s="2">
        <v>0</v>
      </c>
      <c r="BB283" s="3">
        <f t="shared" si="9"/>
        <v>1111</v>
      </c>
      <c r="BC283" s="3">
        <f t="shared" si="10"/>
        <v>0</v>
      </c>
    </row>
    <row r="284" spans="1:55">
      <c r="A284" t="s">
        <v>54</v>
      </c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3">
        <f t="shared" si="9"/>
        <v>0</v>
      </c>
      <c r="BC284" s="3">
        <f t="shared" si="10"/>
        <v>0</v>
      </c>
    </row>
    <row r="285" spans="1:55">
      <c r="A285" t="s">
        <v>84</v>
      </c>
      <c r="B285">
        <v>250264</v>
      </c>
      <c r="C285" t="s">
        <v>120</v>
      </c>
      <c r="D285" t="s">
        <v>235</v>
      </c>
      <c r="E285" t="s">
        <v>114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4338.42</v>
      </c>
      <c r="O285" s="2">
        <v>0</v>
      </c>
      <c r="P285" s="2">
        <v>5229.53</v>
      </c>
      <c r="Q285" s="2">
        <v>0</v>
      </c>
      <c r="R285" s="2">
        <v>4724.4799999999996</v>
      </c>
      <c r="S285" s="2">
        <v>0</v>
      </c>
      <c r="T285" s="2">
        <v>4216.76</v>
      </c>
      <c r="U285" s="2">
        <v>0</v>
      </c>
      <c r="V285" s="2">
        <v>4627.0200000000004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2">
        <v>0</v>
      </c>
      <c r="AN285" s="2">
        <v>0</v>
      </c>
      <c r="AO285" s="2">
        <v>0</v>
      </c>
      <c r="AP285" s="2">
        <v>0</v>
      </c>
      <c r="AQ285" s="2">
        <v>0</v>
      </c>
      <c r="AR285" s="2">
        <v>0</v>
      </c>
      <c r="AS285" s="2">
        <v>0</v>
      </c>
      <c r="AT285" s="2">
        <v>0</v>
      </c>
      <c r="AU285" s="2">
        <v>0</v>
      </c>
      <c r="AV285" s="2">
        <v>0</v>
      </c>
      <c r="AW285" s="2">
        <v>0</v>
      </c>
      <c r="AX285" s="2">
        <v>0</v>
      </c>
      <c r="AY285" s="2">
        <v>0</v>
      </c>
      <c r="AZ285" s="2">
        <v>0</v>
      </c>
      <c r="BA285" s="2">
        <v>0</v>
      </c>
      <c r="BB285" s="3">
        <f t="shared" si="9"/>
        <v>0</v>
      </c>
      <c r="BC285" s="3">
        <f t="shared" si="10"/>
        <v>23136.210000000003</v>
      </c>
    </row>
    <row r="286" spans="1:55">
      <c r="A286" t="s">
        <v>84</v>
      </c>
      <c r="B286">
        <v>250264</v>
      </c>
      <c r="C286" t="s">
        <v>120</v>
      </c>
      <c r="D286" t="s">
        <v>233</v>
      </c>
      <c r="E286" t="s">
        <v>93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20687.759999999998</v>
      </c>
      <c r="O286" s="2">
        <v>0</v>
      </c>
      <c r="P286" s="2">
        <v>26371.58</v>
      </c>
      <c r="Q286" s="2">
        <v>0</v>
      </c>
      <c r="R286" s="2">
        <v>23150.18</v>
      </c>
      <c r="S286" s="2">
        <v>0</v>
      </c>
      <c r="T286" s="2">
        <v>19911.79</v>
      </c>
      <c r="U286" s="2">
        <v>0</v>
      </c>
      <c r="V286" s="2">
        <v>22528.560000000001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2">
        <v>0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0</v>
      </c>
      <c r="AU286" s="2">
        <v>0</v>
      </c>
      <c r="AV286" s="2">
        <v>0</v>
      </c>
      <c r="AW286" s="2">
        <v>0</v>
      </c>
      <c r="AX286" s="2">
        <v>0</v>
      </c>
      <c r="AY286" s="2">
        <v>0</v>
      </c>
      <c r="AZ286" s="2">
        <v>0</v>
      </c>
      <c r="BA286" s="2">
        <v>0</v>
      </c>
      <c r="BB286" s="3">
        <f t="shared" si="9"/>
        <v>0</v>
      </c>
      <c r="BC286" s="3">
        <f t="shared" si="10"/>
        <v>112649.87</v>
      </c>
    </row>
    <row r="287" spans="1:55">
      <c r="A287" t="s">
        <v>84</v>
      </c>
      <c r="B287">
        <v>250264</v>
      </c>
      <c r="C287" t="s">
        <v>120</v>
      </c>
      <c r="D287" t="s">
        <v>234</v>
      </c>
      <c r="E287" t="s">
        <v>94</v>
      </c>
      <c r="F287" s="2">
        <v>0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1690.1</v>
      </c>
      <c r="O287" s="2">
        <v>0</v>
      </c>
      <c r="P287" s="2">
        <v>1835.14</v>
      </c>
      <c r="Q287" s="2">
        <v>0</v>
      </c>
      <c r="R287" s="2">
        <v>1835.14</v>
      </c>
      <c r="S287" s="2">
        <v>0</v>
      </c>
      <c r="T287" s="2">
        <v>1835.14</v>
      </c>
      <c r="U287" s="2">
        <v>0</v>
      </c>
      <c r="V287" s="2">
        <v>1835.14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0</v>
      </c>
      <c r="AU287" s="2">
        <v>0</v>
      </c>
      <c r="AV287" s="2">
        <v>0</v>
      </c>
      <c r="AW287" s="2">
        <v>0</v>
      </c>
      <c r="AX287" s="2">
        <v>0</v>
      </c>
      <c r="AY287" s="2">
        <v>0</v>
      </c>
      <c r="AZ287" s="2">
        <v>0</v>
      </c>
      <c r="BA287" s="2">
        <v>0</v>
      </c>
      <c r="BB287" s="3">
        <f t="shared" si="9"/>
        <v>0</v>
      </c>
      <c r="BC287" s="3">
        <f t="shared" si="10"/>
        <v>9030.66</v>
      </c>
    </row>
    <row r="288" spans="1:55">
      <c r="A288" t="s">
        <v>84</v>
      </c>
      <c r="B288">
        <v>250264</v>
      </c>
      <c r="C288" t="s">
        <v>120</v>
      </c>
      <c r="D288" t="s">
        <v>232</v>
      </c>
      <c r="E288" t="s">
        <v>89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531</v>
      </c>
      <c r="O288" s="2">
        <v>0</v>
      </c>
      <c r="P288" s="2">
        <v>531</v>
      </c>
      <c r="Q288" s="2">
        <v>0</v>
      </c>
      <c r="R288" s="2">
        <v>531</v>
      </c>
      <c r="S288" s="2">
        <v>0</v>
      </c>
      <c r="T288" s="2">
        <v>531</v>
      </c>
      <c r="U288" s="2">
        <v>0</v>
      </c>
      <c r="V288" s="2">
        <v>531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2">
        <v>0</v>
      </c>
      <c r="AM288" s="2">
        <v>0</v>
      </c>
      <c r="AN288" s="2">
        <v>0</v>
      </c>
      <c r="AO288" s="2">
        <v>0</v>
      </c>
      <c r="AP288" s="2">
        <v>0</v>
      </c>
      <c r="AQ288" s="2">
        <v>0</v>
      </c>
      <c r="AR288" s="2">
        <v>0</v>
      </c>
      <c r="AS288" s="2">
        <v>0</v>
      </c>
      <c r="AT288" s="2">
        <v>0</v>
      </c>
      <c r="AU288" s="2">
        <v>0</v>
      </c>
      <c r="AV288" s="2">
        <v>0</v>
      </c>
      <c r="AW288" s="2">
        <v>0</v>
      </c>
      <c r="AX288" s="2">
        <v>0</v>
      </c>
      <c r="AY288" s="2">
        <v>0</v>
      </c>
      <c r="AZ288" s="2">
        <v>0</v>
      </c>
      <c r="BA288" s="2">
        <v>0</v>
      </c>
      <c r="BB288" s="3">
        <f t="shared" si="9"/>
        <v>0</v>
      </c>
      <c r="BC288" s="3">
        <f t="shared" si="10"/>
        <v>2655</v>
      </c>
    </row>
    <row r="289" spans="1:55">
      <c r="A289" t="s">
        <v>54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3">
        <f t="shared" si="9"/>
        <v>0</v>
      </c>
      <c r="BC289" s="3">
        <f t="shared" si="10"/>
        <v>0</v>
      </c>
    </row>
    <row r="290" spans="1:55">
      <c r="A290" t="s">
        <v>84</v>
      </c>
      <c r="B290">
        <v>250273</v>
      </c>
      <c r="C290" t="s">
        <v>122</v>
      </c>
      <c r="D290" t="s">
        <v>235</v>
      </c>
      <c r="E290" t="s">
        <v>99</v>
      </c>
      <c r="F290" s="2">
        <v>1271.1099999999999</v>
      </c>
      <c r="G290" s="2">
        <v>0</v>
      </c>
      <c r="H290" s="2">
        <v>1139.25</v>
      </c>
      <c r="I290" s="2">
        <v>0</v>
      </c>
      <c r="J290" s="2">
        <v>1332.56</v>
      </c>
      <c r="K290" s="2">
        <v>0</v>
      </c>
      <c r="L290" s="2">
        <v>1434.57</v>
      </c>
      <c r="M290" s="2">
        <v>0</v>
      </c>
      <c r="N290" s="2">
        <v>1647.43</v>
      </c>
      <c r="O290" s="2">
        <v>0</v>
      </c>
      <c r="P290" s="2">
        <v>2064.0300000000002</v>
      </c>
      <c r="Q290" s="2">
        <v>0</v>
      </c>
      <c r="R290" s="2">
        <v>2019.63</v>
      </c>
      <c r="S290" s="2">
        <v>0</v>
      </c>
      <c r="T290" s="2">
        <v>1799.13</v>
      </c>
      <c r="U290" s="2">
        <v>0</v>
      </c>
      <c r="V290" s="2">
        <v>1499.25</v>
      </c>
      <c r="W290" s="2">
        <v>0</v>
      </c>
      <c r="X290" s="2">
        <v>1757.24</v>
      </c>
      <c r="Y290" s="2">
        <v>0</v>
      </c>
      <c r="Z290" s="2">
        <v>1419.14</v>
      </c>
      <c r="AA290" s="2">
        <v>0</v>
      </c>
      <c r="AB290" s="2">
        <v>1041.3499999999999</v>
      </c>
      <c r="AC290" s="2">
        <v>0</v>
      </c>
      <c r="AD290" s="2">
        <v>1222.69</v>
      </c>
      <c r="AE290" s="2">
        <v>0</v>
      </c>
      <c r="AF290" s="2">
        <v>946.05</v>
      </c>
      <c r="AG290" s="2">
        <v>0</v>
      </c>
      <c r="AH290" s="2">
        <v>1316.32</v>
      </c>
      <c r="AI290" s="2">
        <v>0</v>
      </c>
      <c r="AJ290" s="2">
        <v>1273.6099999999999</v>
      </c>
      <c r="AK290" s="2">
        <v>0</v>
      </c>
      <c r="AL290" s="2">
        <v>1472.88</v>
      </c>
      <c r="AM290" s="2">
        <v>0</v>
      </c>
      <c r="AN290" s="2">
        <v>1633.39</v>
      </c>
      <c r="AO290" s="2">
        <v>0</v>
      </c>
      <c r="AP290" s="2">
        <v>1941.65</v>
      </c>
      <c r="AQ290" s="2">
        <v>0</v>
      </c>
      <c r="AR290" s="2">
        <v>1585.82</v>
      </c>
      <c r="AS290" s="2">
        <v>0</v>
      </c>
      <c r="AT290" s="2">
        <v>1627.31</v>
      </c>
      <c r="AU290" s="2">
        <v>0</v>
      </c>
      <c r="AV290" s="2">
        <v>1455.1</v>
      </c>
      <c r="AW290" s="2">
        <v>0</v>
      </c>
      <c r="AX290" s="2">
        <v>1339.58</v>
      </c>
      <c r="AY290" s="2">
        <v>0</v>
      </c>
      <c r="AZ290" s="2">
        <v>1413.14</v>
      </c>
      <c r="BA290" s="2">
        <v>0</v>
      </c>
      <c r="BB290" s="3">
        <f t="shared" si="9"/>
        <v>17227.54</v>
      </c>
      <c r="BC290" s="3">
        <f t="shared" si="10"/>
        <v>18424.690000000002</v>
      </c>
    </row>
    <row r="291" spans="1:55">
      <c r="A291" t="s">
        <v>84</v>
      </c>
      <c r="B291">
        <v>250273</v>
      </c>
      <c r="C291" t="s">
        <v>122</v>
      </c>
      <c r="D291" t="s">
        <v>234</v>
      </c>
      <c r="E291" t="s">
        <v>94</v>
      </c>
      <c r="F291" s="2">
        <v>511.29</v>
      </c>
      <c r="G291" s="2">
        <v>0</v>
      </c>
      <c r="H291" s="2">
        <v>511.29</v>
      </c>
      <c r="I291" s="2">
        <v>0</v>
      </c>
      <c r="J291" s="2">
        <v>511.29</v>
      </c>
      <c r="K291" s="2">
        <v>0</v>
      </c>
      <c r="L291" s="2">
        <v>511.29</v>
      </c>
      <c r="M291" s="2">
        <v>0</v>
      </c>
      <c r="N291" s="2">
        <v>511.29</v>
      </c>
      <c r="O291" s="2">
        <v>0</v>
      </c>
      <c r="P291" s="2">
        <v>511.29</v>
      </c>
      <c r="Q291" s="2">
        <v>0</v>
      </c>
      <c r="R291" s="2">
        <v>511.29</v>
      </c>
      <c r="S291" s="2">
        <v>0</v>
      </c>
      <c r="T291" s="2">
        <v>511.29</v>
      </c>
      <c r="U291" s="2">
        <v>0</v>
      </c>
      <c r="V291" s="2">
        <v>490.94</v>
      </c>
      <c r="W291" s="2">
        <v>0</v>
      </c>
      <c r="X291" s="2">
        <v>490.94</v>
      </c>
      <c r="Y291" s="2">
        <v>0</v>
      </c>
      <c r="Z291" s="2">
        <v>490.94</v>
      </c>
      <c r="AA291" s="2">
        <v>0</v>
      </c>
      <c r="AB291" s="2">
        <v>490.94</v>
      </c>
      <c r="AC291" s="2">
        <v>0</v>
      </c>
      <c r="AD291" s="2">
        <v>505.88</v>
      </c>
      <c r="AE291" s="2">
        <v>0</v>
      </c>
      <c r="AF291" s="2">
        <v>505.88</v>
      </c>
      <c r="AG291" s="2">
        <v>0</v>
      </c>
      <c r="AH291" s="2">
        <v>505.88</v>
      </c>
      <c r="AI291" s="2">
        <v>0</v>
      </c>
      <c r="AJ291" s="2">
        <v>505.88</v>
      </c>
      <c r="AK291" s="2">
        <v>0</v>
      </c>
      <c r="AL291" s="2">
        <v>505.88</v>
      </c>
      <c r="AM291" s="2">
        <v>0</v>
      </c>
      <c r="AN291" s="2">
        <v>505.88</v>
      </c>
      <c r="AO291" s="2">
        <v>0</v>
      </c>
      <c r="AP291" s="2">
        <v>488.2</v>
      </c>
      <c r="AQ291" s="2">
        <v>0</v>
      </c>
      <c r="AR291" s="2">
        <v>419.63</v>
      </c>
      <c r="AS291" s="2">
        <v>0</v>
      </c>
      <c r="AT291" s="2">
        <v>419.63</v>
      </c>
      <c r="AU291" s="2">
        <v>0</v>
      </c>
      <c r="AV291" s="2">
        <v>419.63</v>
      </c>
      <c r="AW291" s="2">
        <v>0</v>
      </c>
      <c r="AX291" s="2">
        <v>419.63</v>
      </c>
      <c r="AY291" s="2">
        <v>0</v>
      </c>
      <c r="AZ291" s="2">
        <v>419.63</v>
      </c>
      <c r="BA291" s="2">
        <v>0</v>
      </c>
      <c r="BB291" s="3">
        <f t="shared" si="9"/>
        <v>5621.63</v>
      </c>
      <c r="BC291" s="3">
        <f t="shared" si="10"/>
        <v>6054.079999999999</v>
      </c>
    </row>
    <row r="292" spans="1:55">
      <c r="A292" t="s">
        <v>84</v>
      </c>
      <c r="B292">
        <v>250273</v>
      </c>
      <c r="C292" t="s">
        <v>122</v>
      </c>
      <c r="D292" t="s">
        <v>233</v>
      </c>
      <c r="E292" t="s">
        <v>88</v>
      </c>
      <c r="F292" s="2">
        <v>4079.05</v>
      </c>
      <c r="G292" s="2">
        <v>0</v>
      </c>
      <c r="H292" s="2">
        <v>4097.1899999999996</v>
      </c>
      <c r="I292" s="2">
        <v>0</v>
      </c>
      <c r="J292" s="2">
        <v>4862.1000000000004</v>
      </c>
      <c r="K292" s="2">
        <v>0</v>
      </c>
      <c r="L292" s="2">
        <v>3988.89</v>
      </c>
      <c r="M292" s="2">
        <v>0</v>
      </c>
      <c r="N292" s="2">
        <v>4800.29</v>
      </c>
      <c r="O292" s="2">
        <v>0</v>
      </c>
      <c r="P292" s="2">
        <v>5221.01</v>
      </c>
      <c r="Q292" s="2">
        <v>0</v>
      </c>
      <c r="R292" s="2">
        <v>6574.94</v>
      </c>
      <c r="S292" s="2">
        <v>0</v>
      </c>
      <c r="T292" s="2">
        <v>5889.9</v>
      </c>
      <c r="U292" s="2">
        <v>0</v>
      </c>
      <c r="V292" s="2">
        <v>4955.3900000000003</v>
      </c>
      <c r="W292" s="2">
        <v>0</v>
      </c>
      <c r="X292" s="2">
        <v>5063.3599999999997</v>
      </c>
      <c r="Y292" s="2">
        <v>0</v>
      </c>
      <c r="Z292" s="2">
        <v>4560.07</v>
      </c>
      <c r="AA292" s="2">
        <v>0</v>
      </c>
      <c r="AB292" s="2">
        <v>3432.84</v>
      </c>
      <c r="AC292" s="2">
        <v>0</v>
      </c>
      <c r="AD292" s="2">
        <v>3863.94</v>
      </c>
      <c r="AE292" s="2">
        <v>0</v>
      </c>
      <c r="AF292" s="2">
        <v>3014.97</v>
      </c>
      <c r="AG292" s="2">
        <v>0</v>
      </c>
      <c r="AH292" s="2">
        <v>4203.4799999999996</v>
      </c>
      <c r="AI292" s="2">
        <v>0</v>
      </c>
      <c r="AJ292" s="2">
        <v>3589.56</v>
      </c>
      <c r="AK292" s="2">
        <v>0</v>
      </c>
      <c r="AL292" s="2">
        <v>4032.49</v>
      </c>
      <c r="AM292" s="2">
        <v>0</v>
      </c>
      <c r="AN292" s="2">
        <v>4190.51</v>
      </c>
      <c r="AO292" s="2">
        <v>0</v>
      </c>
      <c r="AP292" s="2">
        <v>4750.6499999999996</v>
      </c>
      <c r="AQ292" s="2">
        <v>0</v>
      </c>
      <c r="AR292" s="2">
        <v>3570.8</v>
      </c>
      <c r="AS292" s="2">
        <v>0</v>
      </c>
      <c r="AT292" s="2">
        <v>3211.48</v>
      </c>
      <c r="AU292" s="2">
        <v>0</v>
      </c>
      <c r="AV292" s="2">
        <v>2631.43</v>
      </c>
      <c r="AW292" s="2">
        <v>0</v>
      </c>
      <c r="AX292" s="2">
        <v>2113.62</v>
      </c>
      <c r="AY292" s="2">
        <v>0</v>
      </c>
      <c r="AZ292" s="2">
        <v>2112.37</v>
      </c>
      <c r="BA292" s="2">
        <v>0</v>
      </c>
      <c r="BB292" s="3">
        <f t="shared" si="9"/>
        <v>41285.300000000003</v>
      </c>
      <c r="BC292" s="3">
        <f t="shared" si="10"/>
        <v>57525.03</v>
      </c>
    </row>
    <row r="293" spans="1:55">
      <c r="A293" t="s">
        <v>84</v>
      </c>
      <c r="B293">
        <v>250273</v>
      </c>
      <c r="C293" t="s">
        <v>122</v>
      </c>
      <c r="D293" t="s">
        <v>232</v>
      </c>
      <c r="E293" t="s">
        <v>89</v>
      </c>
      <c r="F293" s="2">
        <v>531</v>
      </c>
      <c r="G293" s="2">
        <v>0</v>
      </c>
      <c r="H293" s="2">
        <v>531</v>
      </c>
      <c r="I293" s="2">
        <v>0</v>
      </c>
      <c r="J293" s="2">
        <v>531</v>
      </c>
      <c r="K293" s="2">
        <v>0</v>
      </c>
      <c r="L293" s="2">
        <v>531</v>
      </c>
      <c r="M293" s="2">
        <v>0</v>
      </c>
      <c r="N293" s="2">
        <v>531</v>
      </c>
      <c r="O293" s="2">
        <v>0</v>
      </c>
      <c r="P293" s="2">
        <v>531</v>
      </c>
      <c r="Q293" s="2">
        <v>0</v>
      </c>
      <c r="R293" s="2">
        <v>531</v>
      </c>
      <c r="S293" s="2">
        <v>0</v>
      </c>
      <c r="T293" s="2">
        <v>531</v>
      </c>
      <c r="U293" s="2">
        <v>0</v>
      </c>
      <c r="V293" s="2">
        <v>531</v>
      </c>
      <c r="W293" s="2">
        <v>0</v>
      </c>
      <c r="X293" s="2">
        <v>531</v>
      </c>
      <c r="Y293" s="2">
        <v>0</v>
      </c>
      <c r="Z293" s="2">
        <v>531</v>
      </c>
      <c r="AA293" s="2">
        <v>0</v>
      </c>
      <c r="AB293" s="2">
        <v>531</v>
      </c>
      <c r="AC293" s="2">
        <v>0</v>
      </c>
      <c r="AD293" s="2">
        <v>547</v>
      </c>
      <c r="AE293" s="2">
        <v>0</v>
      </c>
      <c r="AF293" s="2">
        <v>547</v>
      </c>
      <c r="AG293" s="2">
        <v>0</v>
      </c>
      <c r="AH293" s="2">
        <v>547</v>
      </c>
      <c r="AI293" s="2">
        <v>0</v>
      </c>
      <c r="AJ293" s="2">
        <v>547</v>
      </c>
      <c r="AK293" s="2">
        <v>0</v>
      </c>
      <c r="AL293" s="2">
        <v>547</v>
      </c>
      <c r="AM293" s="2">
        <v>0</v>
      </c>
      <c r="AN293" s="2">
        <v>547</v>
      </c>
      <c r="AO293" s="2">
        <v>0</v>
      </c>
      <c r="AP293" s="2">
        <v>547</v>
      </c>
      <c r="AQ293" s="2">
        <v>0</v>
      </c>
      <c r="AR293" s="2">
        <v>547</v>
      </c>
      <c r="AS293" s="2">
        <v>0</v>
      </c>
      <c r="AT293" s="2">
        <v>547</v>
      </c>
      <c r="AU293" s="2">
        <v>0</v>
      </c>
      <c r="AV293" s="2">
        <v>547</v>
      </c>
      <c r="AW293" s="2">
        <v>0</v>
      </c>
      <c r="AX293" s="2">
        <v>547</v>
      </c>
      <c r="AY293" s="2">
        <v>0</v>
      </c>
      <c r="AZ293" s="2">
        <v>547</v>
      </c>
      <c r="BA293" s="2">
        <v>0</v>
      </c>
      <c r="BB293" s="3">
        <f t="shared" si="9"/>
        <v>6564</v>
      </c>
      <c r="BC293" s="3">
        <f t="shared" si="10"/>
        <v>6372</v>
      </c>
    </row>
    <row r="294" spans="1:55">
      <c r="A294" t="s">
        <v>84</v>
      </c>
      <c r="B294">
        <v>250273</v>
      </c>
      <c r="C294" t="s">
        <v>122</v>
      </c>
      <c r="D294" t="s">
        <v>231</v>
      </c>
      <c r="E294" t="s">
        <v>64</v>
      </c>
      <c r="F294" s="2">
        <v>222.34</v>
      </c>
      <c r="G294" s="2">
        <v>0</v>
      </c>
      <c r="H294" s="2">
        <v>211.72</v>
      </c>
      <c r="I294" s="2">
        <v>0</v>
      </c>
      <c r="J294" s="2">
        <v>227.28</v>
      </c>
      <c r="K294" s="2">
        <v>0</v>
      </c>
      <c r="L294" s="2">
        <v>235.5</v>
      </c>
      <c r="M294" s="2">
        <v>0</v>
      </c>
      <c r="N294" s="2">
        <v>252.63</v>
      </c>
      <c r="O294" s="2">
        <v>0</v>
      </c>
      <c r="P294" s="2">
        <v>286.18</v>
      </c>
      <c r="Q294" s="2">
        <v>0</v>
      </c>
      <c r="R294" s="2">
        <v>282.60000000000002</v>
      </c>
      <c r="S294" s="2">
        <v>0</v>
      </c>
      <c r="T294" s="2">
        <v>264.85000000000002</v>
      </c>
      <c r="U294" s="2">
        <v>0</v>
      </c>
      <c r="V294" s="2">
        <v>240.71</v>
      </c>
      <c r="W294" s="2">
        <v>0</v>
      </c>
      <c r="X294" s="2">
        <v>261.48</v>
      </c>
      <c r="Y294" s="2">
        <v>0</v>
      </c>
      <c r="Z294" s="2">
        <v>234.26</v>
      </c>
      <c r="AA294" s="2">
        <v>0</v>
      </c>
      <c r="AB294" s="2">
        <v>203.84</v>
      </c>
      <c r="AC294" s="2">
        <v>0</v>
      </c>
      <c r="AD294" s="2">
        <v>215.2</v>
      </c>
      <c r="AE294" s="2">
        <v>0</v>
      </c>
      <c r="AF294" s="2">
        <v>193.66</v>
      </c>
      <c r="AG294" s="2">
        <v>0</v>
      </c>
      <c r="AH294" s="2">
        <v>222.49</v>
      </c>
      <c r="AI294" s="2">
        <v>0</v>
      </c>
      <c r="AJ294" s="2">
        <v>219.17</v>
      </c>
      <c r="AK294" s="2">
        <v>0</v>
      </c>
      <c r="AL294" s="2">
        <v>234.68</v>
      </c>
      <c r="AM294" s="2">
        <v>0</v>
      </c>
      <c r="AN294" s="2">
        <v>247.18</v>
      </c>
      <c r="AO294" s="2">
        <v>0</v>
      </c>
      <c r="AP294" s="2">
        <v>271.18</v>
      </c>
      <c r="AQ294" s="2">
        <v>0</v>
      </c>
      <c r="AR294" s="2">
        <v>243.47</v>
      </c>
      <c r="AS294" s="2">
        <v>0</v>
      </c>
      <c r="AT294" s="2">
        <v>246.71</v>
      </c>
      <c r="AU294" s="2">
        <v>0</v>
      </c>
      <c r="AV294" s="2">
        <v>233.3</v>
      </c>
      <c r="AW294" s="2">
        <v>0</v>
      </c>
      <c r="AX294" s="2">
        <v>224.3</v>
      </c>
      <c r="AY294" s="2">
        <v>0</v>
      </c>
      <c r="AZ294" s="2">
        <v>230.03</v>
      </c>
      <c r="BA294" s="2">
        <v>0</v>
      </c>
      <c r="BB294" s="3">
        <f t="shared" si="9"/>
        <v>2781.3700000000008</v>
      </c>
      <c r="BC294" s="3">
        <f t="shared" si="10"/>
        <v>2923.3900000000003</v>
      </c>
    </row>
    <row r="295" spans="1:55">
      <c r="A295" t="s">
        <v>54</v>
      </c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3">
        <f t="shared" si="9"/>
        <v>0</v>
      </c>
      <c r="BC295" s="3">
        <f t="shared" si="10"/>
        <v>0</v>
      </c>
    </row>
    <row r="296" spans="1:55">
      <c r="A296" t="s">
        <v>84</v>
      </c>
      <c r="B296">
        <v>250444</v>
      </c>
      <c r="C296" t="s">
        <v>123</v>
      </c>
      <c r="D296" t="s">
        <v>235</v>
      </c>
      <c r="E296" t="s">
        <v>86</v>
      </c>
      <c r="F296" s="2">
        <v>3243.22</v>
      </c>
      <c r="G296" s="2">
        <v>0</v>
      </c>
      <c r="H296" s="2">
        <v>2751.56</v>
      </c>
      <c r="I296" s="2">
        <v>0</v>
      </c>
      <c r="J296" s="2">
        <v>3129.56</v>
      </c>
      <c r="K296" s="2">
        <v>0</v>
      </c>
      <c r="L296" s="2">
        <v>3311.15</v>
      </c>
      <c r="M296" s="2">
        <v>0</v>
      </c>
      <c r="N296" s="2">
        <v>3317.59</v>
      </c>
      <c r="O296" s="2">
        <v>0</v>
      </c>
      <c r="P296" s="2">
        <v>4251.03</v>
      </c>
      <c r="Q296" s="2">
        <v>0</v>
      </c>
      <c r="R296" s="2">
        <v>5206.51</v>
      </c>
      <c r="S296" s="2">
        <v>0</v>
      </c>
      <c r="T296" s="2">
        <v>4133.59</v>
      </c>
      <c r="U296" s="2">
        <v>0</v>
      </c>
      <c r="V296" s="2">
        <v>3782.09</v>
      </c>
      <c r="W296" s="2">
        <v>0</v>
      </c>
      <c r="X296" s="2">
        <v>3624.76</v>
      </c>
      <c r="Y296" s="2">
        <v>0</v>
      </c>
      <c r="Z296" s="2">
        <v>3321.81</v>
      </c>
      <c r="AA296" s="2">
        <v>0</v>
      </c>
      <c r="AB296" s="2">
        <v>3098.62</v>
      </c>
      <c r="AC296" s="2">
        <v>0</v>
      </c>
      <c r="AD296" s="2">
        <v>2862.81</v>
      </c>
      <c r="AE296" s="2">
        <v>0</v>
      </c>
      <c r="AF296" s="2">
        <v>2669.85</v>
      </c>
      <c r="AG296" s="2">
        <v>0</v>
      </c>
      <c r="AH296" s="2">
        <v>2896.31</v>
      </c>
      <c r="AI296" s="2">
        <v>0</v>
      </c>
      <c r="AJ296" s="2">
        <v>2690.72</v>
      </c>
      <c r="AK296" s="2">
        <v>0</v>
      </c>
      <c r="AL296" s="2">
        <v>3505.46</v>
      </c>
      <c r="AM296" s="2">
        <v>0</v>
      </c>
      <c r="AN296" s="2">
        <v>3577.91</v>
      </c>
      <c r="AO296" s="2">
        <v>0</v>
      </c>
      <c r="AP296" s="2">
        <v>3844.72</v>
      </c>
      <c r="AQ296" s="2">
        <v>0</v>
      </c>
      <c r="AR296" s="2">
        <v>3682.32</v>
      </c>
      <c r="AS296" s="2">
        <v>0</v>
      </c>
      <c r="AT296" s="2">
        <v>3365.85</v>
      </c>
      <c r="AU296" s="2">
        <v>0</v>
      </c>
      <c r="AV296" s="2">
        <v>3098.74</v>
      </c>
      <c r="AW296" s="2">
        <v>0</v>
      </c>
      <c r="AX296" s="2">
        <v>2491.21</v>
      </c>
      <c r="AY296" s="2">
        <v>0</v>
      </c>
      <c r="AZ296" s="2">
        <v>2110.37</v>
      </c>
      <c r="BA296" s="2">
        <v>0</v>
      </c>
      <c r="BB296" s="3">
        <f t="shared" si="9"/>
        <v>36796.269999999997</v>
      </c>
      <c r="BC296" s="3">
        <f t="shared" si="10"/>
        <v>43171.490000000005</v>
      </c>
    </row>
    <row r="297" spans="1:55">
      <c r="A297" t="s">
        <v>84</v>
      </c>
      <c r="B297">
        <v>250444</v>
      </c>
      <c r="C297" t="s">
        <v>123</v>
      </c>
      <c r="D297" t="s">
        <v>234</v>
      </c>
      <c r="E297" t="s">
        <v>87</v>
      </c>
      <c r="F297" s="2">
        <v>2273.25</v>
      </c>
      <c r="G297" s="2">
        <v>0</v>
      </c>
      <c r="H297" s="2">
        <v>2273.25</v>
      </c>
      <c r="I297" s="2">
        <v>0</v>
      </c>
      <c r="J297" s="2">
        <v>2273.25</v>
      </c>
      <c r="K297" s="2">
        <v>0</v>
      </c>
      <c r="L297" s="2">
        <v>2273.25</v>
      </c>
      <c r="M297" s="2">
        <v>0</v>
      </c>
      <c r="N297" s="2">
        <v>2273.25</v>
      </c>
      <c r="O297" s="2">
        <v>0</v>
      </c>
      <c r="P297" s="2">
        <v>2311.58</v>
      </c>
      <c r="Q297" s="2">
        <v>0</v>
      </c>
      <c r="R297" s="2">
        <v>2657.12</v>
      </c>
      <c r="S297" s="2">
        <v>0</v>
      </c>
      <c r="T297" s="2">
        <v>2657.12</v>
      </c>
      <c r="U297" s="2">
        <v>0</v>
      </c>
      <c r="V297" s="2">
        <v>2657.12</v>
      </c>
      <c r="W297" s="2">
        <v>0</v>
      </c>
      <c r="X297" s="2">
        <v>2657.12</v>
      </c>
      <c r="Y297" s="2">
        <v>0</v>
      </c>
      <c r="Z297" s="2">
        <v>2657.12</v>
      </c>
      <c r="AA297" s="2">
        <v>0</v>
      </c>
      <c r="AB297" s="2">
        <v>2657.12</v>
      </c>
      <c r="AC297" s="2">
        <v>0</v>
      </c>
      <c r="AD297" s="2">
        <v>2738.01</v>
      </c>
      <c r="AE297" s="2">
        <v>0</v>
      </c>
      <c r="AF297" s="2">
        <v>2738.01</v>
      </c>
      <c r="AG297" s="2">
        <v>0</v>
      </c>
      <c r="AH297" s="2">
        <v>2738.01</v>
      </c>
      <c r="AI297" s="2">
        <v>0</v>
      </c>
      <c r="AJ297" s="2">
        <v>2738.01</v>
      </c>
      <c r="AK297" s="2">
        <v>0</v>
      </c>
      <c r="AL297" s="2">
        <v>2738.01</v>
      </c>
      <c r="AM297" s="2">
        <v>0</v>
      </c>
      <c r="AN297" s="2">
        <v>2738.01</v>
      </c>
      <c r="AO297" s="2">
        <v>0</v>
      </c>
      <c r="AP297" s="2">
        <v>2738.01</v>
      </c>
      <c r="AQ297" s="2">
        <v>0</v>
      </c>
      <c r="AR297" s="2">
        <v>2457.12</v>
      </c>
      <c r="AS297" s="2">
        <v>0</v>
      </c>
      <c r="AT297" s="2">
        <v>2172.88</v>
      </c>
      <c r="AU297" s="2">
        <v>0</v>
      </c>
      <c r="AV297" s="2">
        <v>1987.38</v>
      </c>
      <c r="AW297" s="2">
        <v>0</v>
      </c>
      <c r="AX297" s="2">
        <v>1987.38</v>
      </c>
      <c r="AY297" s="2">
        <v>0</v>
      </c>
      <c r="AZ297" s="2">
        <v>1987.38</v>
      </c>
      <c r="BA297" s="2">
        <v>0</v>
      </c>
      <c r="BB297" s="3">
        <f t="shared" si="9"/>
        <v>29758.210000000003</v>
      </c>
      <c r="BC297" s="3">
        <f t="shared" si="10"/>
        <v>29620.549999999996</v>
      </c>
    </row>
    <row r="298" spans="1:55">
      <c r="A298" t="s">
        <v>84</v>
      </c>
      <c r="B298">
        <v>250444</v>
      </c>
      <c r="C298" t="s">
        <v>123</v>
      </c>
      <c r="D298" t="s">
        <v>233</v>
      </c>
      <c r="E298" t="s">
        <v>88</v>
      </c>
      <c r="F298" s="2">
        <v>13694.32</v>
      </c>
      <c r="G298" s="2">
        <v>0</v>
      </c>
      <c r="H298" s="2">
        <v>11834.81</v>
      </c>
      <c r="I298" s="2">
        <v>0</v>
      </c>
      <c r="J298" s="2">
        <v>14746.68</v>
      </c>
      <c r="K298" s="2">
        <v>0</v>
      </c>
      <c r="L298" s="2">
        <v>12240.95</v>
      </c>
      <c r="M298" s="2">
        <v>0</v>
      </c>
      <c r="N298" s="2">
        <v>12864.89</v>
      </c>
      <c r="O298" s="2">
        <v>0</v>
      </c>
      <c r="P298" s="2">
        <v>15858.6</v>
      </c>
      <c r="Q298" s="2">
        <v>0</v>
      </c>
      <c r="R298" s="2">
        <v>26589.27</v>
      </c>
      <c r="S298" s="2">
        <v>0</v>
      </c>
      <c r="T298" s="2">
        <v>19760.68</v>
      </c>
      <c r="U298" s="2">
        <v>0</v>
      </c>
      <c r="V298" s="2">
        <v>17642.91</v>
      </c>
      <c r="W298" s="2">
        <v>0</v>
      </c>
      <c r="X298" s="2">
        <v>14480.16</v>
      </c>
      <c r="Y298" s="2">
        <v>0</v>
      </c>
      <c r="Z298" s="2">
        <v>14213.96</v>
      </c>
      <c r="AA298" s="2">
        <v>0</v>
      </c>
      <c r="AB298" s="2">
        <v>13120.76</v>
      </c>
      <c r="AC298" s="2">
        <v>0</v>
      </c>
      <c r="AD298" s="2">
        <v>10841.02</v>
      </c>
      <c r="AE298" s="2">
        <v>0</v>
      </c>
      <c r="AF298" s="2">
        <v>9718.7199999999993</v>
      </c>
      <c r="AG298" s="2">
        <v>0</v>
      </c>
      <c r="AH298" s="2">
        <v>11165.91</v>
      </c>
      <c r="AI298" s="2">
        <v>0</v>
      </c>
      <c r="AJ298" s="2">
        <v>8711.09</v>
      </c>
      <c r="AK298" s="2">
        <v>0</v>
      </c>
      <c r="AL298" s="2">
        <v>12865.28</v>
      </c>
      <c r="AM298" s="2">
        <v>0</v>
      </c>
      <c r="AN298" s="2">
        <v>12422.57</v>
      </c>
      <c r="AO298" s="2">
        <v>0</v>
      </c>
      <c r="AP298" s="2">
        <v>13135.88</v>
      </c>
      <c r="AQ298" s="2">
        <v>0</v>
      </c>
      <c r="AR298" s="2">
        <v>11367.14</v>
      </c>
      <c r="AS298" s="2">
        <v>0</v>
      </c>
      <c r="AT298" s="2">
        <v>8729.73</v>
      </c>
      <c r="AU298" s="2">
        <v>0</v>
      </c>
      <c r="AV298" s="2">
        <v>7046</v>
      </c>
      <c r="AW298" s="2">
        <v>0</v>
      </c>
      <c r="AX298" s="2">
        <v>4255.3</v>
      </c>
      <c r="AY298" s="2">
        <v>0</v>
      </c>
      <c r="AZ298" s="2">
        <v>3154.58</v>
      </c>
      <c r="BA298" s="2">
        <v>0</v>
      </c>
      <c r="BB298" s="3">
        <f t="shared" si="9"/>
        <v>113413.22</v>
      </c>
      <c r="BC298" s="3">
        <f t="shared" si="10"/>
        <v>187047.99000000002</v>
      </c>
    </row>
    <row r="299" spans="1:55">
      <c r="A299" t="s">
        <v>84</v>
      </c>
      <c r="B299">
        <v>250444</v>
      </c>
      <c r="C299" t="s">
        <v>123</v>
      </c>
      <c r="D299" t="s">
        <v>232</v>
      </c>
      <c r="E299" t="s">
        <v>89</v>
      </c>
      <c r="F299" s="2">
        <v>531</v>
      </c>
      <c r="G299" s="2">
        <v>0</v>
      </c>
      <c r="H299" s="2">
        <v>531</v>
      </c>
      <c r="I299" s="2">
        <v>0</v>
      </c>
      <c r="J299" s="2">
        <v>531</v>
      </c>
      <c r="K299" s="2">
        <v>0</v>
      </c>
      <c r="L299" s="2">
        <v>531</v>
      </c>
      <c r="M299" s="2">
        <v>0</v>
      </c>
      <c r="N299" s="2">
        <v>531</v>
      </c>
      <c r="O299" s="2">
        <v>0</v>
      </c>
      <c r="P299" s="2">
        <v>531</v>
      </c>
      <c r="Q299" s="2">
        <v>0</v>
      </c>
      <c r="R299" s="2">
        <v>531</v>
      </c>
      <c r="S299" s="2">
        <v>0</v>
      </c>
      <c r="T299" s="2">
        <v>531</v>
      </c>
      <c r="U299" s="2">
        <v>0</v>
      </c>
      <c r="V299" s="2">
        <v>531</v>
      </c>
      <c r="W299" s="2">
        <v>0</v>
      </c>
      <c r="X299" s="2">
        <v>531</v>
      </c>
      <c r="Y299" s="2">
        <v>0</v>
      </c>
      <c r="Z299" s="2">
        <v>531</v>
      </c>
      <c r="AA299" s="2">
        <v>0</v>
      </c>
      <c r="AB299" s="2">
        <v>531</v>
      </c>
      <c r="AC299" s="2">
        <v>0</v>
      </c>
      <c r="AD299" s="2">
        <v>547</v>
      </c>
      <c r="AE299" s="2">
        <v>0</v>
      </c>
      <c r="AF299" s="2">
        <v>547</v>
      </c>
      <c r="AG299" s="2">
        <v>0</v>
      </c>
      <c r="AH299" s="2">
        <v>547</v>
      </c>
      <c r="AI299" s="2">
        <v>0</v>
      </c>
      <c r="AJ299" s="2">
        <v>547</v>
      </c>
      <c r="AK299" s="2">
        <v>0</v>
      </c>
      <c r="AL299" s="2">
        <v>547</v>
      </c>
      <c r="AM299" s="2">
        <v>0</v>
      </c>
      <c r="AN299" s="2">
        <v>547</v>
      </c>
      <c r="AO299" s="2">
        <v>0</v>
      </c>
      <c r="AP299" s="2">
        <v>547</v>
      </c>
      <c r="AQ299" s="2">
        <v>0</v>
      </c>
      <c r="AR299" s="2">
        <v>547</v>
      </c>
      <c r="AS299" s="2">
        <v>0</v>
      </c>
      <c r="AT299" s="2">
        <v>547</v>
      </c>
      <c r="AU299" s="2">
        <v>0</v>
      </c>
      <c r="AV299" s="2">
        <v>547</v>
      </c>
      <c r="AW299" s="2">
        <v>0</v>
      </c>
      <c r="AX299" s="2">
        <v>547</v>
      </c>
      <c r="AY299" s="2">
        <v>0</v>
      </c>
      <c r="AZ299" s="2">
        <v>547</v>
      </c>
      <c r="BA299" s="2">
        <v>0</v>
      </c>
      <c r="BB299" s="3">
        <f t="shared" si="9"/>
        <v>6564</v>
      </c>
      <c r="BC299" s="3">
        <f t="shared" si="10"/>
        <v>6372</v>
      </c>
    </row>
    <row r="300" spans="1:55">
      <c r="A300" t="s">
        <v>54</v>
      </c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3">
        <f t="shared" si="9"/>
        <v>0</v>
      </c>
      <c r="BC300" s="3">
        <f t="shared" si="10"/>
        <v>0</v>
      </c>
    </row>
    <row r="301" spans="1:55">
      <c r="A301" t="s">
        <v>84</v>
      </c>
      <c r="B301">
        <v>250450</v>
      </c>
      <c r="C301" t="s">
        <v>124</v>
      </c>
      <c r="D301" t="s">
        <v>235</v>
      </c>
      <c r="E301" t="s">
        <v>86</v>
      </c>
      <c r="F301" s="2">
        <v>597.70000000000005</v>
      </c>
      <c r="G301" s="2">
        <v>0</v>
      </c>
      <c r="H301" s="2">
        <v>749.7</v>
      </c>
      <c r="I301" s="2">
        <v>0</v>
      </c>
      <c r="J301" s="2">
        <v>543.46</v>
      </c>
      <c r="K301" s="2">
        <v>0</v>
      </c>
      <c r="L301" s="2">
        <v>801.3</v>
      </c>
      <c r="M301" s="2">
        <v>0</v>
      </c>
      <c r="N301" s="2">
        <v>1376.66</v>
      </c>
      <c r="O301" s="2">
        <v>0</v>
      </c>
      <c r="P301" s="2">
        <v>1612.74</v>
      </c>
      <c r="Q301" s="2">
        <v>0</v>
      </c>
      <c r="R301" s="2">
        <v>1813.54</v>
      </c>
      <c r="S301" s="2">
        <v>0</v>
      </c>
      <c r="T301" s="2">
        <v>1205.55</v>
      </c>
      <c r="U301" s="2">
        <v>0</v>
      </c>
      <c r="V301" s="2">
        <v>1216.28</v>
      </c>
      <c r="W301" s="2">
        <v>0</v>
      </c>
      <c r="X301" s="2">
        <v>711.92</v>
      </c>
      <c r="Y301" s="2">
        <v>0</v>
      </c>
      <c r="Z301" s="2">
        <v>918.02</v>
      </c>
      <c r="AA301" s="2">
        <v>0</v>
      </c>
      <c r="AB301" s="2">
        <v>1227.4000000000001</v>
      </c>
      <c r="AC301" s="2">
        <v>0</v>
      </c>
      <c r="AD301" s="2">
        <v>909.42</v>
      </c>
      <c r="AE301" s="2">
        <v>0</v>
      </c>
      <c r="AF301" s="2">
        <v>1054.73</v>
      </c>
      <c r="AG301" s="2">
        <v>0</v>
      </c>
      <c r="AH301" s="2">
        <v>976.45</v>
      </c>
      <c r="AI301" s="2">
        <v>0</v>
      </c>
      <c r="AJ301" s="2">
        <v>1007</v>
      </c>
      <c r="AK301" s="2">
        <v>0</v>
      </c>
      <c r="AL301" s="2">
        <v>1071.5999999999999</v>
      </c>
      <c r="AM301" s="2">
        <v>0</v>
      </c>
      <c r="AN301" s="2">
        <v>1368.15</v>
      </c>
      <c r="AO301" s="2">
        <v>0</v>
      </c>
      <c r="AP301" s="2">
        <v>1385.18</v>
      </c>
      <c r="AQ301" s="2">
        <v>0</v>
      </c>
      <c r="AR301" s="2">
        <v>1022.66</v>
      </c>
      <c r="AS301" s="2">
        <v>0</v>
      </c>
      <c r="AT301" s="2">
        <v>317.83</v>
      </c>
      <c r="AU301" s="2">
        <v>0</v>
      </c>
      <c r="AV301" s="2">
        <v>48.94</v>
      </c>
      <c r="AW301" s="2">
        <v>0</v>
      </c>
      <c r="AX301" s="2">
        <v>189.85</v>
      </c>
      <c r="AY301" s="2">
        <v>0</v>
      </c>
      <c r="AZ301" s="2">
        <v>80.38</v>
      </c>
      <c r="BA301" s="2">
        <v>0</v>
      </c>
      <c r="BB301" s="3">
        <f t="shared" si="9"/>
        <v>9432.19</v>
      </c>
      <c r="BC301" s="3">
        <f t="shared" si="10"/>
        <v>12774.27</v>
      </c>
    </row>
    <row r="302" spans="1:55">
      <c r="A302" t="s">
        <v>84</v>
      </c>
      <c r="B302">
        <v>250450</v>
      </c>
      <c r="C302" t="s">
        <v>124</v>
      </c>
      <c r="D302" t="s">
        <v>234</v>
      </c>
      <c r="E302" t="s">
        <v>87</v>
      </c>
      <c r="F302" s="2">
        <v>730.95</v>
      </c>
      <c r="G302" s="2">
        <v>0</v>
      </c>
      <c r="H302" s="2">
        <v>730.95</v>
      </c>
      <c r="I302" s="2">
        <v>0</v>
      </c>
      <c r="J302" s="2">
        <v>730.95</v>
      </c>
      <c r="K302" s="2">
        <v>0</v>
      </c>
      <c r="L302" s="2">
        <v>730.95</v>
      </c>
      <c r="M302" s="2">
        <v>0</v>
      </c>
      <c r="N302" s="2">
        <v>730.95</v>
      </c>
      <c r="O302" s="2">
        <v>0</v>
      </c>
      <c r="P302" s="2">
        <v>730.95</v>
      </c>
      <c r="Q302" s="2">
        <v>0</v>
      </c>
      <c r="R302" s="2">
        <v>730.95</v>
      </c>
      <c r="S302" s="2">
        <v>0</v>
      </c>
      <c r="T302" s="2">
        <v>647.1</v>
      </c>
      <c r="U302" s="2">
        <v>0</v>
      </c>
      <c r="V302" s="2">
        <v>647.1</v>
      </c>
      <c r="W302" s="2">
        <v>0</v>
      </c>
      <c r="X302" s="2">
        <v>647.1</v>
      </c>
      <c r="Y302" s="2">
        <v>0</v>
      </c>
      <c r="Z302" s="2">
        <v>647.1</v>
      </c>
      <c r="AA302" s="2">
        <v>0</v>
      </c>
      <c r="AB302" s="2">
        <v>666.79</v>
      </c>
      <c r="AC302" s="2">
        <v>0</v>
      </c>
      <c r="AD302" s="2">
        <v>666.79</v>
      </c>
      <c r="AE302" s="2">
        <v>0</v>
      </c>
      <c r="AF302" s="2">
        <v>666.79</v>
      </c>
      <c r="AG302" s="2">
        <v>0</v>
      </c>
      <c r="AH302" s="2">
        <v>666.79</v>
      </c>
      <c r="AI302" s="2">
        <v>0</v>
      </c>
      <c r="AJ302" s="2">
        <v>666.79</v>
      </c>
      <c r="AK302" s="2">
        <v>0</v>
      </c>
      <c r="AL302" s="2">
        <v>666.79</v>
      </c>
      <c r="AM302" s="2">
        <v>0</v>
      </c>
      <c r="AN302" s="2">
        <v>666.79</v>
      </c>
      <c r="AO302" s="2">
        <v>0</v>
      </c>
      <c r="AP302" s="2">
        <v>666.79</v>
      </c>
      <c r="AQ302" s="2">
        <v>0</v>
      </c>
      <c r="AR302" s="2">
        <v>545.32000000000005</v>
      </c>
      <c r="AS302" s="2">
        <v>0</v>
      </c>
      <c r="AT302" s="2">
        <v>545.32000000000005</v>
      </c>
      <c r="AU302" s="2">
        <v>0</v>
      </c>
      <c r="AV302" s="2">
        <v>545.32000000000005</v>
      </c>
      <c r="AW302" s="2">
        <v>0</v>
      </c>
      <c r="AX302" s="2">
        <v>545.32000000000005</v>
      </c>
      <c r="AY302" s="2">
        <v>0</v>
      </c>
      <c r="AZ302" s="2">
        <v>561.91</v>
      </c>
      <c r="BA302" s="2">
        <v>0</v>
      </c>
      <c r="BB302" s="3">
        <f t="shared" si="9"/>
        <v>7410.7199999999984</v>
      </c>
      <c r="BC302" s="3">
        <f t="shared" si="10"/>
        <v>8371.84</v>
      </c>
    </row>
    <row r="303" spans="1:55">
      <c r="A303" t="s">
        <v>84</v>
      </c>
      <c r="B303">
        <v>250450</v>
      </c>
      <c r="C303" t="s">
        <v>124</v>
      </c>
      <c r="D303" t="s">
        <v>233</v>
      </c>
      <c r="E303" t="s">
        <v>88</v>
      </c>
      <c r="F303" s="2">
        <v>2149.5700000000002</v>
      </c>
      <c r="G303" s="2">
        <v>0</v>
      </c>
      <c r="H303" s="2">
        <v>2735.44</v>
      </c>
      <c r="I303" s="2">
        <v>0</v>
      </c>
      <c r="J303" s="2">
        <v>1511.11</v>
      </c>
      <c r="K303" s="2">
        <v>0</v>
      </c>
      <c r="L303" s="2">
        <v>2334.83</v>
      </c>
      <c r="M303" s="2">
        <v>0</v>
      </c>
      <c r="N303" s="2">
        <v>3482.28</v>
      </c>
      <c r="O303" s="2">
        <v>0</v>
      </c>
      <c r="P303" s="2">
        <v>5250.28</v>
      </c>
      <c r="Q303" s="2">
        <v>0</v>
      </c>
      <c r="R303" s="2">
        <v>5937.06</v>
      </c>
      <c r="S303" s="2">
        <v>0</v>
      </c>
      <c r="T303" s="2">
        <v>3984.62</v>
      </c>
      <c r="U303" s="2">
        <v>0</v>
      </c>
      <c r="V303" s="2">
        <v>3504.62</v>
      </c>
      <c r="W303" s="2">
        <v>0</v>
      </c>
      <c r="X303" s="2">
        <v>2287.59</v>
      </c>
      <c r="Y303" s="2">
        <v>0</v>
      </c>
      <c r="Z303" s="2">
        <v>3026.26</v>
      </c>
      <c r="AA303" s="2">
        <v>0</v>
      </c>
      <c r="AB303" s="2">
        <v>3878.83</v>
      </c>
      <c r="AC303" s="2">
        <v>0</v>
      </c>
      <c r="AD303" s="2">
        <v>2898.23</v>
      </c>
      <c r="AE303" s="2">
        <v>0</v>
      </c>
      <c r="AF303" s="2">
        <v>3368.12</v>
      </c>
      <c r="AG303" s="2">
        <v>0</v>
      </c>
      <c r="AH303" s="2">
        <v>2752.04</v>
      </c>
      <c r="AI303" s="2">
        <v>0</v>
      </c>
      <c r="AJ303" s="2">
        <v>2756.99</v>
      </c>
      <c r="AK303" s="2">
        <v>0</v>
      </c>
      <c r="AL303" s="2">
        <v>2749.22</v>
      </c>
      <c r="AM303" s="2">
        <v>0</v>
      </c>
      <c r="AN303" s="2">
        <v>3347.47</v>
      </c>
      <c r="AO303" s="2">
        <v>0</v>
      </c>
      <c r="AP303" s="2">
        <v>3119.02</v>
      </c>
      <c r="AQ303" s="2">
        <v>0</v>
      </c>
      <c r="AR303" s="2">
        <v>2018.2</v>
      </c>
      <c r="AS303" s="2">
        <v>0</v>
      </c>
      <c r="AT303" s="2">
        <v>574.77</v>
      </c>
      <c r="AU303" s="2">
        <v>0</v>
      </c>
      <c r="AV303" s="2">
        <v>77.23</v>
      </c>
      <c r="AW303" s="2">
        <v>0</v>
      </c>
      <c r="AX303" s="2">
        <v>283.79000000000002</v>
      </c>
      <c r="AY303" s="2">
        <v>0</v>
      </c>
      <c r="AZ303" s="2">
        <v>138.08000000000001</v>
      </c>
      <c r="BA303" s="2">
        <v>0</v>
      </c>
      <c r="BB303" s="3">
        <f t="shared" si="9"/>
        <v>24083.160000000003</v>
      </c>
      <c r="BC303" s="3">
        <f t="shared" si="10"/>
        <v>40082.490000000005</v>
      </c>
    </row>
    <row r="304" spans="1:55">
      <c r="A304" t="s">
        <v>84</v>
      </c>
      <c r="B304">
        <v>250450</v>
      </c>
      <c r="C304" t="s">
        <v>124</v>
      </c>
      <c r="D304" t="s">
        <v>232</v>
      </c>
      <c r="E304" t="s">
        <v>89</v>
      </c>
      <c r="F304" s="2">
        <v>531</v>
      </c>
      <c r="G304" s="2">
        <v>0</v>
      </c>
      <c r="H304" s="2">
        <v>531</v>
      </c>
      <c r="I304" s="2">
        <v>0</v>
      </c>
      <c r="J304" s="2">
        <v>531</v>
      </c>
      <c r="K304" s="2">
        <v>0</v>
      </c>
      <c r="L304" s="2">
        <v>531</v>
      </c>
      <c r="M304" s="2">
        <v>0</v>
      </c>
      <c r="N304" s="2">
        <v>531</v>
      </c>
      <c r="O304" s="2">
        <v>0</v>
      </c>
      <c r="P304" s="2">
        <v>531</v>
      </c>
      <c r="Q304" s="2">
        <v>0</v>
      </c>
      <c r="R304" s="2">
        <v>531</v>
      </c>
      <c r="S304" s="2">
        <v>0</v>
      </c>
      <c r="T304" s="2">
        <v>531</v>
      </c>
      <c r="U304" s="2">
        <v>0</v>
      </c>
      <c r="V304" s="2">
        <v>531</v>
      </c>
      <c r="W304" s="2">
        <v>0</v>
      </c>
      <c r="X304" s="2">
        <v>531</v>
      </c>
      <c r="Y304" s="2">
        <v>0</v>
      </c>
      <c r="Z304" s="2">
        <v>531</v>
      </c>
      <c r="AA304" s="2">
        <v>0</v>
      </c>
      <c r="AB304" s="2">
        <v>547</v>
      </c>
      <c r="AC304" s="2">
        <v>0</v>
      </c>
      <c r="AD304" s="2">
        <v>547</v>
      </c>
      <c r="AE304" s="2">
        <v>0</v>
      </c>
      <c r="AF304" s="2">
        <v>547</v>
      </c>
      <c r="AG304" s="2">
        <v>0</v>
      </c>
      <c r="AH304" s="2">
        <v>547</v>
      </c>
      <c r="AI304" s="2">
        <v>0</v>
      </c>
      <c r="AJ304" s="2">
        <v>547</v>
      </c>
      <c r="AK304" s="2">
        <v>0</v>
      </c>
      <c r="AL304" s="2">
        <v>547</v>
      </c>
      <c r="AM304" s="2">
        <v>0</v>
      </c>
      <c r="AN304" s="2">
        <v>547</v>
      </c>
      <c r="AO304" s="2">
        <v>0</v>
      </c>
      <c r="AP304" s="2">
        <v>547</v>
      </c>
      <c r="AQ304" s="2">
        <v>0</v>
      </c>
      <c r="AR304" s="2">
        <v>547</v>
      </c>
      <c r="AS304" s="2">
        <v>0</v>
      </c>
      <c r="AT304" s="2">
        <v>547</v>
      </c>
      <c r="AU304" s="2">
        <v>0</v>
      </c>
      <c r="AV304" s="2">
        <v>547</v>
      </c>
      <c r="AW304" s="2">
        <v>0</v>
      </c>
      <c r="AX304" s="2">
        <v>547</v>
      </c>
      <c r="AY304" s="2">
        <v>0</v>
      </c>
      <c r="AZ304" s="2">
        <v>564</v>
      </c>
      <c r="BA304" s="2">
        <v>0</v>
      </c>
      <c r="BB304" s="3">
        <f t="shared" si="9"/>
        <v>6581</v>
      </c>
      <c r="BC304" s="3">
        <f t="shared" si="10"/>
        <v>6388</v>
      </c>
    </row>
    <row r="305" spans="1:55">
      <c r="A305" t="s">
        <v>84</v>
      </c>
      <c r="B305">
        <v>250450</v>
      </c>
      <c r="C305" t="s">
        <v>124</v>
      </c>
      <c r="D305" t="s">
        <v>231</v>
      </c>
      <c r="E305" t="s">
        <v>64</v>
      </c>
      <c r="F305" s="2">
        <v>168.12</v>
      </c>
      <c r="G305" s="2">
        <v>0</v>
      </c>
      <c r="H305" s="2">
        <v>180.36</v>
      </c>
      <c r="I305" s="2">
        <v>0</v>
      </c>
      <c r="J305" s="2">
        <v>163.75</v>
      </c>
      <c r="K305" s="2">
        <v>0</v>
      </c>
      <c r="L305" s="2">
        <v>184.51</v>
      </c>
      <c r="M305" s="2">
        <v>0</v>
      </c>
      <c r="N305" s="2">
        <v>230.83</v>
      </c>
      <c r="O305" s="2">
        <v>0</v>
      </c>
      <c r="P305" s="2">
        <v>249.84</v>
      </c>
      <c r="Q305" s="2">
        <v>0</v>
      </c>
      <c r="R305" s="2">
        <v>266.01</v>
      </c>
      <c r="S305" s="2">
        <v>0</v>
      </c>
      <c r="T305" s="2">
        <v>217.06</v>
      </c>
      <c r="U305" s="2">
        <v>0</v>
      </c>
      <c r="V305" s="2">
        <v>217.92</v>
      </c>
      <c r="W305" s="2">
        <v>0</v>
      </c>
      <c r="X305" s="2">
        <v>177.32</v>
      </c>
      <c r="Y305" s="2">
        <v>0</v>
      </c>
      <c r="Z305" s="2">
        <v>193.91</v>
      </c>
      <c r="AA305" s="2">
        <v>0</v>
      </c>
      <c r="AB305" s="2">
        <v>215.57</v>
      </c>
      <c r="AC305" s="2">
        <v>0</v>
      </c>
      <c r="AD305" s="2">
        <v>190.81</v>
      </c>
      <c r="AE305" s="2">
        <v>0</v>
      </c>
      <c r="AF305" s="2">
        <v>202.12</v>
      </c>
      <c r="AG305" s="2">
        <v>0</v>
      </c>
      <c r="AH305" s="2">
        <v>196.03</v>
      </c>
      <c r="AI305" s="2">
        <v>0</v>
      </c>
      <c r="AJ305" s="2">
        <v>198.41</v>
      </c>
      <c r="AK305" s="2">
        <v>0</v>
      </c>
      <c r="AL305" s="2">
        <v>203.44</v>
      </c>
      <c r="AM305" s="2">
        <v>0</v>
      </c>
      <c r="AN305" s="2">
        <v>226.53</v>
      </c>
      <c r="AO305" s="2">
        <v>0</v>
      </c>
      <c r="AP305" s="2">
        <v>227.85</v>
      </c>
      <c r="AQ305" s="2">
        <v>0</v>
      </c>
      <c r="AR305" s="2">
        <v>199.63</v>
      </c>
      <c r="AS305" s="2">
        <v>0</v>
      </c>
      <c r="AT305" s="2">
        <v>144.75</v>
      </c>
      <c r="AU305" s="2">
        <v>0</v>
      </c>
      <c r="AV305" s="2">
        <v>123.81</v>
      </c>
      <c r="AW305" s="2">
        <v>0</v>
      </c>
      <c r="AX305" s="2">
        <v>134.78</v>
      </c>
      <c r="AY305" s="2">
        <v>0</v>
      </c>
      <c r="AZ305" s="2">
        <v>126.06</v>
      </c>
      <c r="BA305" s="2">
        <v>0</v>
      </c>
      <c r="BB305" s="3">
        <f t="shared" si="9"/>
        <v>2174.2199999999998</v>
      </c>
      <c r="BC305" s="3">
        <f t="shared" si="10"/>
        <v>2465.2000000000003</v>
      </c>
    </row>
    <row r="306" spans="1:55">
      <c r="A306" t="s">
        <v>54</v>
      </c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3">
        <f t="shared" si="9"/>
        <v>0</v>
      </c>
      <c r="BC306" s="3">
        <f t="shared" si="10"/>
        <v>0</v>
      </c>
    </row>
    <row r="307" spans="1:55">
      <c r="A307" t="s">
        <v>84</v>
      </c>
      <c r="B307">
        <v>250521</v>
      </c>
      <c r="C307" t="s">
        <v>125</v>
      </c>
      <c r="D307" t="s">
        <v>235</v>
      </c>
      <c r="E307" t="s">
        <v>99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2">
        <v>0</v>
      </c>
      <c r="AN307" s="2">
        <v>0</v>
      </c>
      <c r="AO307" s="2">
        <v>0</v>
      </c>
      <c r="AP307" s="2">
        <v>0</v>
      </c>
      <c r="AQ307" s="2">
        <v>0</v>
      </c>
      <c r="AR307" s="2">
        <v>0</v>
      </c>
      <c r="AS307" s="2">
        <v>0</v>
      </c>
      <c r="AT307" s="2">
        <v>0</v>
      </c>
      <c r="AU307" s="2">
        <v>0</v>
      </c>
      <c r="AV307" s="2">
        <v>0</v>
      </c>
      <c r="AW307" s="2">
        <v>0</v>
      </c>
      <c r="AX307" s="2">
        <v>0</v>
      </c>
      <c r="AY307" s="2">
        <v>0</v>
      </c>
      <c r="AZ307" s="2">
        <v>1935.5</v>
      </c>
      <c r="BA307" s="2">
        <v>0</v>
      </c>
      <c r="BB307" s="3">
        <f t="shared" si="9"/>
        <v>1935.5</v>
      </c>
      <c r="BC307" s="3">
        <f t="shared" si="10"/>
        <v>0</v>
      </c>
    </row>
    <row r="308" spans="1:55">
      <c r="A308" t="s">
        <v>84</v>
      </c>
      <c r="B308">
        <v>250521</v>
      </c>
      <c r="C308" t="s">
        <v>125</v>
      </c>
      <c r="D308" t="s">
        <v>234</v>
      </c>
      <c r="E308" t="s">
        <v>94</v>
      </c>
      <c r="F308" s="2">
        <v>0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2">
        <v>0</v>
      </c>
      <c r="AN308" s="2">
        <v>0</v>
      </c>
      <c r="AO308" s="2">
        <v>0</v>
      </c>
      <c r="AP308" s="2">
        <v>0</v>
      </c>
      <c r="AQ308" s="2">
        <v>0</v>
      </c>
      <c r="AR308" s="2">
        <v>0</v>
      </c>
      <c r="AS308" s="2">
        <v>0</v>
      </c>
      <c r="AT308" s="2">
        <v>0</v>
      </c>
      <c r="AU308" s="2">
        <v>0</v>
      </c>
      <c r="AV308" s="2">
        <v>0</v>
      </c>
      <c r="AW308" s="2">
        <v>0</v>
      </c>
      <c r="AX308" s="2">
        <v>0</v>
      </c>
      <c r="AY308" s="2">
        <v>0</v>
      </c>
      <c r="AZ308" s="2">
        <v>616.99</v>
      </c>
      <c r="BA308" s="2">
        <v>0</v>
      </c>
      <c r="BB308" s="3">
        <f t="shared" si="9"/>
        <v>616.99</v>
      </c>
      <c r="BC308" s="3">
        <f t="shared" si="10"/>
        <v>0</v>
      </c>
    </row>
    <row r="309" spans="1:55">
      <c r="A309" t="s">
        <v>84</v>
      </c>
      <c r="B309">
        <v>250521</v>
      </c>
      <c r="C309" t="s">
        <v>125</v>
      </c>
      <c r="D309" t="s">
        <v>233</v>
      </c>
      <c r="E309" t="s">
        <v>88</v>
      </c>
      <c r="F309" s="2">
        <v>0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2">
        <v>0</v>
      </c>
      <c r="AN309" s="2">
        <v>0</v>
      </c>
      <c r="AO309" s="2">
        <v>0</v>
      </c>
      <c r="AP309" s="2">
        <v>0</v>
      </c>
      <c r="AQ309" s="2">
        <v>0</v>
      </c>
      <c r="AR309" s="2">
        <v>0</v>
      </c>
      <c r="AS309" s="2">
        <v>0</v>
      </c>
      <c r="AT309" s="2">
        <v>0</v>
      </c>
      <c r="AU309" s="2">
        <v>0</v>
      </c>
      <c r="AV309" s="2">
        <v>0</v>
      </c>
      <c r="AW309" s="2">
        <v>0</v>
      </c>
      <c r="AX309" s="2">
        <v>0</v>
      </c>
      <c r="AY309" s="2">
        <v>0</v>
      </c>
      <c r="AZ309" s="2">
        <v>3324.62</v>
      </c>
      <c r="BA309" s="2">
        <v>0</v>
      </c>
      <c r="BB309" s="3">
        <f t="shared" si="9"/>
        <v>3324.62</v>
      </c>
      <c r="BC309" s="3">
        <f t="shared" si="10"/>
        <v>0</v>
      </c>
    </row>
    <row r="310" spans="1:55">
      <c r="A310" t="s">
        <v>84</v>
      </c>
      <c r="B310">
        <v>250521</v>
      </c>
      <c r="C310" t="s">
        <v>125</v>
      </c>
      <c r="D310" t="s">
        <v>232</v>
      </c>
      <c r="E310" t="s">
        <v>89</v>
      </c>
      <c r="F310" s="2">
        <v>0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2">
        <v>0</v>
      </c>
      <c r="AN310" s="2">
        <v>0</v>
      </c>
      <c r="AO310" s="2">
        <v>0</v>
      </c>
      <c r="AP310" s="2">
        <v>0</v>
      </c>
      <c r="AQ310" s="2">
        <v>0</v>
      </c>
      <c r="AR310" s="2">
        <v>0</v>
      </c>
      <c r="AS310" s="2">
        <v>0</v>
      </c>
      <c r="AT310" s="2">
        <v>0</v>
      </c>
      <c r="AU310" s="2">
        <v>0</v>
      </c>
      <c r="AV310" s="2">
        <v>0</v>
      </c>
      <c r="AW310" s="2">
        <v>0</v>
      </c>
      <c r="AX310" s="2">
        <v>0</v>
      </c>
      <c r="AY310" s="2">
        <v>0</v>
      </c>
      <c r="AZ310" s="2">
        <v>564</v>
      </c>
      <c r="BA310" s="2">
        <v>0</v>
      </c>
      <c r="BB310" s="3">
        <f t="shared" si="9"/>
        <v>564</v>
      </c>
      <c r="BC310" s="3">
        <f t="shared" si="10"/>
        <v>0</v>
      </c>
    </row>
    <row r="311" spans="1:55">
      <c r="A311" t="s">
        <v>84</v>
      </c>
      <c r="B311">
        <v>250521</v>
      </c>
      <c r="C311" t="s">
        <v>125</v>
      </c>
      <c r="D311" t="s">
        <v>231</v>
      </c>
      <c r="E311" t="s">
        <v>64</v>
      </c>
      <c r="F311" s="2">
        <v>0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2">
        <v>0</v>
      </c>
      <c r="AN311" s="2">
        <v>0</v>
      </c>
      <c r="AO311" s="2">
        <v>0</v>
      </c>
      <c r="AP311" s="2">
        <v>0</v>
      </c>
      <c r="AQ311" s="2">
        <v>0</v>
      </c>
      <c r="AR311" s="2">
        <v>0</v>
      </c>
      <c r="AS311" s="2">
        <v>0</v>
      </c>
      <c r="AT311" s="2">
        <v>0</v>
      </c>
      <c r="AU311" s="2">
        <v>0</v>
      </c>
      <c r="AV311" s="2">
        <v>0</v>
      </c>
      <c r="AW311" s="2">
        <v>0</v>
      </c>
      <c r="AX311" s="2">
        <v>0</v>
      </c>
      <c r="AY311" s="2">
        <v>0</v>
      </c>
      <c r="AZ311" s="2">
        <v>265.89999999999998</v>
      </c>
      <c r="BA311" s="2">
        <v>0</v>
      </c>
      <c r="BB311" s="3">
        <f t="shared" si="9"/>
        <v>265.89999999999998</v>
      </c>
      <c r="BC311" s="3">
        <f t="shared" si="10"/>
        <v>0</v>
      </c>
    </row>
    <row r="312" spans="1:55">
      <c r="A312" t="s">
        <v>54</v>
      </c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3">
        <f t="shared" si="9"/>
        <v>0</v>
      </c>
      <c r="BC312" s="3">
        <f t="shared" si="10"/>
        <v>0</v>
      </c>
    </row>
    <row r="313" spans="1:55">
      <c r="A313" t="s">
        <v>84</v>
      </c>
      <c r="B313">
        <v>250521</v>
      </c>
      <c r="C313" t="s">
        <v>125</v>
      </c>
      <c r="D313" t="s">
        <v>235</v>
      </c>
      <c r="E313" t="s">
        <v>86</v>
      </c>
      <c r="F313" s="2">
        <v>1883.22</v>
      </c>
      <c r="G313" s="2">
        <v>0</v>
      </c>
      <c r="H313" s="2">
        <v>2216.1</v>
      </c>
      <c r="I313" s="2">
        <v>0</v>
      </c>
      <c r="J313" s="2">
        <v>3067.62</v>
      </c>
      <c r="K313" s="2">
        <v>0</v>
      </c>
      <c r="L313" s="2">
        <v>3321.88</v>
      </c>
      <c r="M313" s="2">
        <v>0</v>
      </c>
      <c r="N313" s="2">
        <v>4022.14</v>
      </c>
      <c r="O313" s="2">
        <v>0</v>
      </c>
      <c r="P313" s="2">
        <v>5604.49</v>
      </c>
      <c r="Q313" s="2">
        <v>0</v>
      </c>
      <c r="R313" s="2">
        <v>5120.75</v>
      </c>
      <c r="S313" s="2">
        <v>0</v>
      </c>
      <c r="T313" s="2">
        <v>4361.88</v>
      </c>
      <c r="U313" s="2">
        <v>0</v>
      </c>
      <c r="V313" s="2">
        <v>4625.6099999999997</v>
      </c>
      <c r="W313" s="2">
        <v>0</v>
      </c>
      <c r="X313" s="2">
        <v>3459.97</v>
      </c>
      <c r="Y313" s="2">
        <v>-10.43</v>
      </c>
      <c r="Z313" s="2">
        <v>3212.73</v>
      </c>
      <c r="AA313" s="2">
        <v>0</v>
      </c>
      <c r="AB313" s="2">
        <v>3153.26</v>
      </c>
      <c r="AC313" s="2">
        <v>0</v>
      </c>
      <c r="AD313" s="2">
        <v>2288.09</v>
      </c>
      <c r="AE313" s="2">
        <v>0</v>
      </c>
      <c r="AF313" s="2">
        <v>2657.53</v>
      </c>
      <c r="AG313" s="2">
        <v>0</v>
      </c>
      <c r="AH313" s="2">
        <v>3141.78</v>
      </c>
      <c r="AI313" s="2">
        <v>0</v>
      </c>
      <c r="AJ313" s="2">
        <v>3680.32</v>
      </c>
      <c r="AK313" s="2">
        <v>0</v>
      </c>
      <c r="AL313" s="2">
        <v>4642.51</v>
      </c>
      <c r="AM313" s="2">
        <v>0</v>
      </c>
      <c r="AN313" s="2">
        <v>5049.7700000000004</v>
      </c>
      <c r="AO313" s="2">
        <v>0</v>
      </c>
      <c r="AP313" s="2">
        <v>4900.2299999999996</v>
      </c>
      <c r="AQ313" s="2">
        <v>0</v>
      </c>
      <c r="AR313" s="2">
        <v>4761.79</v>
      </c>
      <c r="AS313" s="2">
        <v>0</v>
      </c>
      <c r="AT313" s="2">
        <v>4202.2299999999996</v>
      </c>
      <c r="AU313" s="2">
        <v>0</v>
      </c>
      <c r="AV313" s="2">
        <v>3691.1</v>
      </c>
      <c r="AW313" s="2">
        <v>0</v>
      </c>
      <c r="AX313" s="2">
        <v>3330.43</v>
      </c>
      <c r="AY313" s="2">
        <v>0</v>
      </c>
      <c r="AZ313" s="2">
        <v>2786.36</v>
      </c>
      <c r="BA313" s="2">
        <v>0</v>
      </c>
      <c r="BB313" s="3">
        <f t="shared" si="9"/>
        <v>45132.14</v>
      </c>
      <c r="BC313" s="3">
        <f t="shared" si="10"/>
        <v>44039.22</v>
      </c>
    </row>
    <row r="314" spans="1:55">
      <c r="A314" t="s">
        <v>84</v>
      </c>
      <c r="B314">
        <v>250521</v>
      </c>
      <c r="C314" t="s">
        <v>125</v>
      </c>
      <c r="D314" t="s">
        <v>234</v>
      </c>
      <c r="E314" t="s">
        <v>87</v>
      </c>
      <c r="F314" s="2">
        <v>1623.93</v>
      </c>
      <c r="G314" s="2">
        <v>0</v>
      </c>
      <c r="H314" s="2">
        <v>1623.93</v>
      </c>
      <c r="I314" s="2">
        <v>0</v>
      </c>
      <c r="J314" s="2">
        <v>1623.93</v>
      </c>
      <c r="K314" s="2">
        <v>0</v>
      </c>
      <c r="L314" s="2">
        <v>1687.28</v>
      </c>
      <c r="M314" s="2">
        <v>0</v>
      </c>
      <c r="N314" s="2">
        <v>2143.94</v>
      </c>
      <c r="O314" s="2">
        <v>0</v>
      </c>
      <c r="P314" s="2">
        <v>3002.63</v>
      </c>
      <c r="Q314" s="2">
        <v>0</v>
      </c>
      <c r="R314" s="2">
        <v>3050.26</v>
      </c>
      <c r="S314" s="2">
        <v>0</v>
      </c>
      <c r="T314" s="2">
        <v>3050.26</v>
      </c>
      <c r="U314" s="2">
        <v>0</v>
      </c>
      <c r="V314" s="2">
        <v>3050.26</v>
      </c>
      <c r="W314" s="2">
        <v>0</v>
      </c>
      <c r="X314" s="2">
        <v>3050.26</v>
      </c>
      <c r="Y314" s="2">
        <v>-9.66</v>
      </c>
      <c r="Z314" s="2">
        <v>3050.26</v>
      </c>
      <c r="AA314" s="2">
        <v>0</v>
      </c>
      <c r="AB314" s="2">
        <v>3143.12</v>
      </c>
      <c r="AC314" s="2">
        <v>0</v>
      </c>
      <c r="AD314" s="2">
        <v>3143.12</v>
      </c>
      <c r="AE314" s="2">
        <v>0</v>
      </c>
      <c r="AF314" s="2">
        <v>3143.12</v>
      </c>
      <c r="AG314" s="2">
        <v>0</v>
      </c>
      <c r="AH314" s="2">
        <v>3143.12</v>
      </c>
      <c r="AI314" s="2">
        <v>0</v>
      </c>
      <c r="AJ314" s="2">
        <v>3143.12</v>
      </c>
      <c r="AK314" s="2">
        <v>0</v>
      </c>
      <c r="AL314" s="2">
        <v>3143.12</v>
      </c>
      <c r="AM314" s="2">
        <v>0</v>
      </c>
      <c r="AN314" s="2">
        <v>3143.12</v>
      </c>
      <c r="AO314" s="2">
        <v>0</v>
      </c>
      <c r="AP314" s="2">
        <v>3143.12</v>
      </c>
      <c r="AQ314" s="2">
        <v>0</v>
      </c>
      <c r="AR314" s="2">
        <v>2832.69</v>
      </c>
      <c r="AS314" s="2">
        <v>0</v>
      </c>
      <c r="AT314" s="2">
        <v>2832.69</v>
      </c>
      <c r="AU314" s="2">
        <v>0</v>
      </c>
      <c r="AV314" s="2">
        <v>2832.69</v>
      </c>
      <c r="AW314" s="2">
        <v>0</v>
      </c>
      <c r="AX314" s="2">
        <v>2832.69</v>
      </c>
      <c r="AY314" s="2">
        <v>0</v>
      </c>
      <c r="AZ314" s="2">
        <v>2918.92</v>
      </c>
      <c r="BA314" s="2">
        <v>0</v>
      </c>
      <c r="BB314" s="3">
        <f t="shared" si="9"/>
        <v>36251.51999999999</v>
      </c>
      <c r="BC314" s="3">
        <f t="shared" si="10"/>
        <v>30090.399999999998</v>
      </c>
    </row>
    <row r="315" spans="1:55">
      <c r="A315" t="s">
        <v>84</v>
      </c>
      <c r="B315">
        <v>250521</v>
      </c>
      <c r="C315" t="s">
        <v>125</v>
      </c>
      <c r="D315" t="s">
        <v>233</v>
      </c>
      <c r="E315" t="s">
        <v>88</v>
      </c>
      <c r="F315" s="2">
        <v>6772.79</v>
      </c>
      <c r="G315" s="2">
        <v>0</v>
      </c>
      <c r="H315" s="2">
        <v>8125.85</v>
      </c>
      <c r="I315" s="2">
        <v>0</v>
      </c>
      <c r="J315" s="2">
        <v>10895.78</v>
      </c>
      <c r="K315" s="2">
        <v>0</v>
      </c>
      <c r="L315" s="2">
        <v>12889.73</v>
      </c>
      <c r="M315" s="2">
        <v>0</v>
      </c>
      <c r="N315" s="2">
        <v>14708.5</v>
      </c>
      <c r="O315" s="2">
        <v>0</v>
      </c>
      <c r="P315" s="2">
        <v>29162.97</v>
      </c>
      <c r="Q315" s="2">
        <v>0</v>
      </c>
      <c r="R315" s="2">
        <v>26180.42</v>
      </c>
      <c r="S315" s="2">
        <v>0</v>
      </c>
      <c r="T315" s="2">
        <v>21449.7</v>
      </c>
      <c r="U315" s="2">
        <v>0</v>
      </c>
      <c r="V315" s="2">
        <v>20208.95</v>
      </c>
      <c r="W315" s="2">
        <v>0</v>
      </c>
      <c r="X315" s="2">
        <v>15095.83</v>
      </c>
      <c r="Y315" s="2">
        <v>-55.52</v>
      </c>
      <c r="Z315" s="2">
        <v>13868</v>
      </c>
      <c r="AA315" s="2">
        <v>0</v>
      </c>
      <c r="AB315" s="2">
        <v>12652.9</v>
      </c>
      <c r="AC315" s="2">
        <v>0</v>
      </c>
      <c r="AD315" s="2">
        <v>7317.01</v>
      </c>
      <c r="AE315" s="2">
        <v>0</v>
      </c>
      <c r="AF315" s="2">
        <v>9660.7199999999993</v>
      </c>
      <c r="AG315" s="2">
        <v>0</v>
      </c>
      <c r="AH315" s="2">
        <v>11220.65</v>
      </c>
      <c r="AI315" s="2">
        <v>0</v>
      </c>
      <c r="AJ315" s="2">
        <v>13810.35</v>
      </c>
      <c r="AK315" s="2">
        <v>0</v>
      </c>
      <c r="AL315" s="2">
        <v>17814.150000000001</v>
      </c>
      <c r="AM315" s="2">
        <v>0</v>
      </c>
      <c r="AN315" s="2">
        <v>18956.11</v>
      </c>
      <c r="AO315" s="2">
        <v>0</v>
      </c>
      <c r="AP315" s="2">
        <v>16780.669999999998</v>
      </c>
      <c r="AQ315" s="2">
        <v>0</v>
      </c>
      <c r="AR315" s="2">
        <v>14167.88</v>
      </c>
      <c r="AS315" s="2">
        <v>0</v>
      </c>
      <c r="AT315" s="2">
        <v>10985.3</v>
      </c>
      <c r="AU315" s="2">
        <v>0</v>
      </c>
      <c r="AV315" s="2">
        <v>7992.57</v>
      </c>
      <c r="AW315" s="2">
        <v>0</v>
      </c>
      <c r="AX315" s="2">
        <v>6507.75</v>
      </c>
      <c r="AY315" s="2">
        <v>0</v>
      </c>
      <c r="AZ315" s="2">
        <v>5499.31</v>
      </c>
      <c r="BA315" s="2">
        <v>0</v>
      </c>
      <c r="BB315" s="3">
        <f t="shared" si="9"/>
        <v>140712.47</v>
      </c>
      <c r="BC315" s="3">
        <f t="shared" si="10"/>
        <v>191955.9</v>
      </c>
    </row>
    <row r="316" spans="1:55">
      <c r="A316" t="s">
        <v>84</v>
      </c>
      <c r="B316">
        <v>250521</v>
      </c>
      <c r="C316" t="s">
        <v>125</v>
      </c>
      <c r="D316" t="s">
        <v>232</v>
      </c>
      <c r="E316" t="s">
        <v>89</v>
      </c>
      <c r="F316" s="2">
        <v>531</v>
      </c>
      <c r="G316" s="2">
        <v>0</v>
      </c>
      <c r="H316" s="2">
        <v>531</v>
      </c>
      <c r="I316" s="2">
        <v>0</v>
      </c>
      <c r="J316" s="2">
        <v>531</v>
      </c>
      <c r="K316" s="2">
        <v>0</v>
      </c>
      <c r="L316" s="2">
        <v>531</v>
      </c>
      <c r="M316" s="2">
        <v>0</v>
      </c>
      <c r="N316" s="2">
        <v>531</v>
      </c>
      <c r="O316" s="2">
        <v>0</v>
      </c>
      <c r="P316" s="2">
        <v>531</v>
      </c>
      <c r="Q316" s="2">
        <v>0</v>
      </c>
      <c r="R316" s="2">
        <v>531</v>
      </c>
      <c r="S316" s="2">
        <v>0</v>
      </c>
      <c r="T316" s="2">
        <v>531</v>
      </c>
      <c r="U316" s="2">
        <v>0</v>
      </c>
      <c r="V316" s="2">
        <v>531</v>
      </c>
      <c r="W316" s="2">
        <v>0</v>
      </c>
      <c r="X316" s="2">
        <v>531</v>
      </c>
      <c r="Y316" s="2">
        <v>-1000</v>
      </c>
      <c r="Z316" s="2">
        <v>531</v>
      </c>
      <c r="AA316" s="2">
        <v>0</v>
      </c>
      <c r="AB316" s="2">
        <v>547</v>
      </c>
      <c r="AC316" s="2">
        <v>0</v>
      </c>
      <c r="AD316" s="2">
        <v>547</v>
      </c>
      <c r="AE316" s="2">
        <v>0</v>
      </c>
      <c r="AF316" s="2">
        <v>547</v>
      </c>
      <c r="AG316" s="2">
        <v>0</v>
      </c>
      <c r="AH316" s="2">
        <v>547</v>
      </c>
      <c r="AI316" s="2">
        <v>0</v>
      </c>
      <c r="AJ316" s="2">
        <v>547</v>
      </c>
      <c r="AK316" s="2">
        <v>0</v>
      </c>
      <c r="AL316" s="2">
        <v>547</v>
      </c>
      <c r="AM316" s="2">
        <v>0</v>
      </c>
      <c r="AN316" s="2">
        <v>547</v>
      </c>
      <c r="AO316" s="2">
        <v>0</v>
      </c>
      <c r="AP316" s="2">
        <v>547</v>
      </c>
      <c r="AQ316" s="2">
        <v>0</v>
      </c>
      <c r="AR316" s="2">
        <v>547</v>
      </c>
      <c r="AS316" s="2">
        <v>0</v>
      </c>
      <c r="AT316" s="2">
        <v>547</v>
      </c>
      <c r="AU316" s="2">
        <v>0</v>
      </c>
      <c r="AV316" s="2">
        <v>547</v>
      </c>
      <c r="AW316" s="2">
        <v>0</v>
      </c>
      <c r="AX316" s="2">
        <v>547</v>
      </c>
      <c r="AY316" s="2">
        <v>0</v>
      </c>
      <c r="AZ316" s="2">
        <v>564</v>
      </c>
      <c r="BA316" s="2">
        <v>0</v>
      </c>
      <c r="BB316" s="3">
        <f t="shared" si="9"/>
        <v>6581</v>
      </c>
      <c r="BC316" s="3">
        <f t="shared" si="10"/>
        <v>5388</v>
      </c>
    </row>
    <row r="317" spans="1:55">
      <c r="A317" t="s">
        <v>84</v>
      </c>
      <c r="B317">
        <v>250521</v>
      </c>
      <c r="C317" t="s">
        <v>125</v>
      </c>
      <c r="D317" t="s">
        <v>231</v>
      </c>
      <c r="E317" t="s">
        <v>64</v>
      </c>
      <c r="F317" s="2">
        <v>0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-240.89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2">
        <v>0</v>
      </c>
      <c r="AN317" s="2">
        <v>0</v>
      </c>
      <c r="AO317" s="2">
        <v>0</v>
      </c>
      <c r="AP317" s="2">
        <v>0</v>
      </c>
      <c r="AQ317" s="2">
        <v>0</v>
      </c>
      <c r="AR317" s="2">
        <v>0</v>
      </c>
      <c r="AS317" s="2">
        <v>0</v>
      </c>
      <c r="AT317" s="2">
        <v>0</v>
      </c>
      <c r="AU317" s="2">
        <v>0</v>
      </c>
      <c r="AV317" s="2">
        <v>0</v>
      </c>
      <c r="AW317" s="2">
        <v>0</v>
      </c>
      <c r="AX317" s="2">
        <v>0</v>
      </c>
      <c r="AY317" s="2">
        <v>0</v>
      </c>
      <c r="AZ317" s="2">
        <v>0</v>
      </c>
      <c r="BA317" s="2">
        <v>0</v>
      </c>
      <c r="BB317" s="3">
        <f t="shared" si="9"/>
        <v>0</v>
      </c>
      <c r="BC317" s="3">
        <f t="shared" si="10"/>
        <v>-240.89</v>
      </c>
    </row>
    <row r="318" spans="1:55">
      <c r="A318" t="s">
        <v>54</v>
      </c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3">
        <f t="shared" si="9"/>
        <v>0</v>
      </c>
      <c r="BC318" s="3">
        <f t="shared" si="10"/>
        <v>0</v>
      </c>
    </row>
    <row r="319" spans="1:55">
      <c r="A319" t="s">
        <v>84</v>
      </c>
      <c r="B319">
        <v>250521</v>
      </c>
      <c r="C319" t="s">
        <v>125</v>
      </c>
      <c r="D319" t="s">
        <v>235</v>
      </c>
      <c r="E319" t="s">
        <v>126</v>
      </c>
      <c r="F319" s="2">
        <v>3918.7</v>
      </c>
      <c r="G319" s="2">
        <v>0</v>
      </c>
      <c r="H319" s="2">
        <v>3440.9</v>
      </c>
      <c r="I319" s="2">
        <v>0</v>
      </c>
      <c r="J319" s="2">
        <v>4152.2</v>
      </c>
      <c r="K319" s="2">
        <v>0</v>
      </c>
      <c r="L319" s="2">
        <v>4303.8</v>
      </c>
      <c r="M319" s="2">
        <v>0</v>
      </c>
      <c r="N319" s="2">
        <v>18741.95</v>
      </c>
      <c r="O319" s="2">
        <v>0</v>
      </c>
      <c r="P319" s="2">
        <v>8901.0499999999993</v>
      </c>
      <c r="Q319" s="2">
        <v>0</v>
      </c>
      <c r="R319" s="2">
        <v>9105.5</v>
      </c>
      <c r="S319" s="2">
        <v>0</v>
      </c>
      <c r="T319" s="2">
        <v>7174</v>
      </c>
      <c r="U319" s="2">
        <v>0</v>
      </c>
      <c r="V319" s="2">
        <v>5728.95</v>
      </c>
      <c r="W319" s="2">
        <v>0</v>
      </c>
      <c r="X319" s="2">
        <v>18839.55</v>
      </c>
      <c r="Y319" s="2">
        <v>0</v>
      </c>
      <c r="Z319" s="2">
        <v>3293.65</v>
      </c>
      <c r="AA319" s="2">
        <v>0</v>
      </c>
      <c r="AB319" s="2">
        <v>3170.02</v>
      </c>
      <c r="AC319" s="2">
        <v>0</v>
      </c>
      <c r="AD319" s="2">
        <v>3493.83</v>
      </c>
      <c r="AE319" s="2">
        <v>0</v>
      </c>
      <c r="AF319" s="2">
        <v>3155.15</v>
      </c>
      <c r="AG319" s="2">
        <v>0</v>
      </c>
      <c r="AH319" s="2">
        <v>15645.6</v>
      </c>
      <c r="AI319" s="2">
        <v>0</v>
      </c>
      <c r="AJ319" s="2">
        <v>3369.29</v>
      </c>
      <c r="AK319" s="2">
        <v>0</v>
      </c>
      <c r="AL319" s="2">
        <v>4615.21</v>
      </c>
      <c r="AM319" s="2">
        <v>0</v>
      </c>
      <c r="AN319" s="2">
        <v>5090.2299999999996</v>
      </c>
      <c r="AO319" s="2">
        <v>0</v>
      </c>
      <c r="AP319" s="2">
        <v>6780.12</v>
      </c>
      <c r="AQ319" s="2">
        <v>0</v>
      </c>
      <c r="AR319" s="2">
        <v>4381.5200000000004</v>
      </c>
      <c r="AS319" s="2">
        <v>0</v>
      </c>
      <c r="AT319" s="2">
        <v>4604.6000000000004</v>
      </c>
      <c r="AU319" s="2">
        <v>0</v>
      </c>
      <c r="AV319" s="2">
        <v>12184.64</v>
      </c>
      <c r="AW319" s="2">
        <v>0</v>
      </c>
      <c r="AX319" s="2">
        <v>2371.1999999999998</v>
      </c>
      <c r="AY319" s="2">
        <v>0</v>
      </c>
      <c r="AZ319" s="2">
        <v>2349.2600000000002</v>
      </c>
      <c r="BA319" s="2">
        <v>0</v>
      </c>
      <c r="BB319" s="3">
        <f t="shared" si="9"/>
        <v>68040.649999999994</v>
      </c>
      <c r="BC319" s="3">
        <f t="shared" si="10"/>
        <v>90770.27</v>
      </c>
    </row>
    <row r="320" spans="1:55">
      <c r="A320" t="s">
        <v>84</v>
      </c>
      <c r="B320">
        <v>250521</v>
      </c>
      <c r="C320" t="s">
        <v>125</v>
      </c>
      <c r="D320" t="s">
        <v>234</v>
      </c>
      <c r="E320" t="s">
        <v>127</v>
      </c>
      <c r="F320" s="2">
        <v>0</v>
      </c>
      <c r="G320" s="2">
        <v>0</v>
      </c>
      <c r="H320" s="2">
        <v>0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  <c r="AB320" s="2">
        <v>0</v>
      </c>
      <c r="AC320" s="2">
        <v>0</v>
      </c>
      <c r="AD320" s="2">
        <v>0</v>
      </c>
      <c r="AE320" s="2">
        <v>0</v>
      </c>
      <c r="AF320" s="2">
        <v>0</v>
      </c>
      <c r="AG320" s="2">
        <v>0</v>
      </c>
      <c r="AH320" s="2">
        <v>0</v>
      </c>
      <c r="AI320" s="2">
        <v>0</v>
      </c>
      <c r="AJ320" s="2">
        <v>0</v>
      </c>
      <c r="AK320" s="2">
        <v>0</v>
      </c>
      <c r="AL320" s="2">
        <v>0</v>
      </c>
      <c r="AM320" s="2">
        <v>0</v>
      </c>
      <c r="AN320" s="2">
        <v>0</v>
      </c>
      <c r="AO320" s="2">
        <v>0</v>
      </c>
      <c r="AP320" s="2">
        <v>0</v>
      </c>
      <c r="AQ320" s="2">
        <v>0</v>
      </c>
      <c r="AR320" s="2">
        <v>0</v>
      </c>
      <c r="AS320" s="2">
        <v>0</v>
      </c>
      <c r="AT320" s="2">
        <v>0</v>
      </c>
      <c r="AU320" s="2">
        <v>0</v>
      </c>
      <c r="AV320" s="2">
        <v>0</v>
      </c>
      <c r="AW320" s="2">
        <v>0</v>
      </c>
      <c r="AX320" s="2">
        <v>0</v>
      </c>
      <c r="AY320" s="2">
        <v>0</v>
      </c>
      <c r="AZ320" s="2">
        <v>0</v>
      </c>
      <c r="BA320" s="2">
        <v>0</v>
      </c>
      <c r="BB320" s="3">
        <f t="shared" si="9"/>
        <v>0</v>
      </c>
      <c r="BC320" s="3">
        <f t="shared" si="10"/>
        <v>0</v>
      </c>
    </row>
    <row r="321" spans="1:55">
      <c r="A321" t="s">
        <v>84</v>
      </c>
      <c r="B321">
        <v>250521</v>
      </c>
      <c r="C321" t="s">
        <v>125</v>
      </c>
      <c r="D321" t="s">
        <v>233</v>
      </c>
      <c r="E321" t="s">
        <v>88</v>
      </c>
      <c r="F321" s="2">
        <v>37827.97</v>
      </c>
      <c r="G321" s="2">
        <v>0</v>
      </c>
      <c r="H321" s="2">
        <v>36514.19</v>
      </c>
      <c r="I321" s="2">
        <v>0</v>
      </c>
      <c r="J321" s="2">
        <v>42435.23</v>
      </c>
      <c r="K321" s="2">
        <v>0</v>
      </c>
      <c r="L321" s="2">
        <v>35662.58</v>
      </c>
      <c r="M321" s="2">
        <v>0</v>
      </c>
      <c r="N321" s="2">
        <v>143687.5</v>
      </c>
      <c r="O321" s="2">
        <v>0</v>
      </c>
      <c r="P321" s="2">
        <v>71581.59</v>
      </c>
      <c r="Q321" s="2">
        <v>0</v>
      </c>
      <c r="R321" s="2">
        <v>87261.67</v>
      </c>
      <c r="S321" s="2">
        <v>0</v>
      </c>
      <c r="T321" s="2">
        <v>69164.66</v>
      </c>
      <c r="U321" s="2">
        <v>0</v>
      </c>
      <c r="V321" s="2">
        <v>54113.06</v>
      </c>
      <c r="W321" s="2">
        <v>0</v>
      </c>
      <c r="X321" s="2">
        <v>174182.15</v>
      </c>
      <c r="Y321" s="2">
        <v>0</v>
      </c>
      <c r="Z321" s="2">
        <v>31326.53</v>
      </c>
      <c r="AA321" s="2">
        <v>0</v>
      </c>
      <c r="AB321" s="2">
        <v>30311.33</v>
      </c>
      <c r="AC321" s="2">
        <v>0</v>
      </c>
      <c r="AD321" s="2">
        <v>32346.46</v>
      </c>
      <c r="AE321" s="2">
        <v>0</v>
      </c>
      <c r="AF321" s="2">
        <v>29413.08</v>
      </c>
      <c r="AG321" s="2">
        <v>0</v>
      </c>
      <c r="AH321" s="2">
        <v>131612.42000000001</v>
      </c>
      <c r="AI321" s="2">
        <v>0</v>
      </c>
      <c r="AJ321" s="2">
        <v>27494.57</v>
      </c>
      <c r="AK321" s="2">
        <v>0</v>
      </c>
      <c r="AL321" s="2">
        <v>36239.53</v>
      </c>
      <c r="AM321" s="2">
        <v>0</v>
      </c>
      <c r="AN321" s="2">
        <v>37672.730000000003</v>
      </c>
      <c r="AO321" s="2">
        <v>0</v>
      </c>
      <c r="AP321" s="2">
        <v>47598.25</v>
      </c>
      <c r="AQ321" s="2">
        <v>0</v>
      </c>
      <c r="AR321" s="2">
        <v>28805.42</v>
      </c>
      <c r="AS321" s="2">
        <v>0</v>
      </c>
      <c r="AT321" s="2">
        <v>26140.080000000002</v>
      </c>
      <c r="AU321" s="2">
        <v>0</v>
      </c>
      <c r="AV321" s="2">
        <v>58373.919999999998</v>
      </c>
      <c r="AW321" s="2">
        <v>0</v>
      </c>
      <c r="AX321" s="2">
        <v>10935.74</v>
      </c>
      <c r="AY321" s="2">
        <v>0</v>
      </c>
      <c r="AZ321" s="2">
        <v>10271.99</v>
      </c>
      <c r="BA321" s="2">
        <v>0</v>
      </c>
      <c r="BB321" s="3">
        <f t="shared" si="9"/>
        <v>476904.19</v>
      </c>
      <c r="BC321" s="3">
        <f t="shared" si="10"/>
        <v>814068.46</v>
      </c>
    </row>
    <row r="322" spans="1:55">
      <c r="A322" t="s">
        <v>84</v>
      </c>
      <c r="B322">
        <v>250521</v>
      </c>
      <c r="C322" t="s">
        <v>125</v>
      </c>
      <c r="D322" t="s">
        <v>232</v>
      </c>
      <c r="E322" t="s">
        <v>89</v>
      </c>
      <c r="F322" s="2">
        <v>1593</v>
      </c>
      <c r="G322" s="2">
        <v>0</v>
      </c>
      <c r="H322" s="2">
        <v>1062</v>
      </c>
      <c r="I322" s="2">
        <v>0</v>
      </c>
      <c r="J322" s="2">
        <v>1593</v>
      </c>
      <c r="K322" s="2">
        <v>0</v>
      </c>
      <c r="L322" s="2">
        <v>1062</v>
      </c>
      <c r="M322" s="2">
        <v>0</v>
      </c>
      <c r="N322" s="2">
        <v>1593</v>
      </c>
      <c r="O322" s="2">
        <v>0</v>
      </c>
      <c r="P322" s="2">
        <v>1593</v>
      </c>
      <c r="Q322" s="2">
        <v>0</v>
      </c>
      <c r="R322" s="2">
        <v>1593</v>
      </c>
      <c r="S322" s="2">
        <v>0</v>
      </c>
      <c r="T322" s="2">
        <v>1593</v>
      </c>
      <c r="U322" s="2">
        <v>0</v>
      </c>
      <c r="V322" s="2">
        <v>1062</v>
      </c>
      <c r="W322" s="2">
        <v>0</v>
      </c>
      <c r="X322" s="2">
        <v>1593</v>
      </c>
      <c r="Y322" s="2">
        <v>0</v>
      </c>
      <c r="Z322" s="2">
        <v>1062</v>
      </c>
      <c r="AA322" s="2">
        <v>0</v>
      </c>
      <c r="AB322" s="2">
        <v>2156</v>
      </c>
      <c r="AC322" s="2">
        <v>0</v>
      </c>
      <c r="AD322" s="2">
        <v>1641</v>
      </c>
      <c r="AE322" s="2">
        <v>0</v>
      </c>
      <c r="AF322" s="2">
        <v>1641</v>
      </c>
      <c r="AG322" s="2">
        <v>0</v>
      </c>
      <c r="AH322" s="2">
        <v>1641</v>
      </c>
      <c r="AI322" s="2">
        <v>0</v>
      </c>
      <c r="AJ322" s="2">
        <v>1641</v>
      </c>
      <c r="AK322" s="2">
        <v>0</v>
      </c>
      <c r="AL322" s="2">
        <v>1641</v>
      </c>
      <c r="AM322" s="2">
        <v>0</v>
      </c>
      <c r="AN322" s="2">
        <v>1641</v>
      </c>
      <c r="AO322" s="2">
        <v>0</v>
      </c>
      <c r="AP322" s="2">
        <v>1805.1</v>
      </c>
      <c r="AQ322" s="2">
        <v>0</v>
      </c>
      <c r="AR322" s="2">
        <v>1094</v>
      </c>
      <c r="AS322" s="2">
        <v>0</v>
      </c>
      <c r="AT322" s="2">
        <v>1094</v>
      </c>
      <c r="AU322" s="2">
        <v>0</v>
      </c>
      <c r="AV322" s="2">
        <v>1094</v>
      </c>
      <c r="AW322" s="2">
        <v>0</v>
      </c>
      <c r="AX322" s="2">
        <v>1094</v>
      </c>
      <c r="AY322" s="2">
        <v>0</v>
      </c>
      <c r="AZ322" s="2">
        <v>1111</v>
      </c>
      <c r="BA322" s="2">
        <v>0</v>
      </c>
      <c r="BB322" s="3">
        <f t="shared" si="9"/>
        <v>17138.099999999999</v>
      </c>
      <c r="BC322" s="3">
        <f t="shared" si="10"/>
        <v>17555</v>
      </c>
    </row>
    <row r="323" spans="1:55">
      <c r="A323" t="s">
        <v>84</v>
      </c>
      <c r="B323">
        <v>250521</v>
      </c>
      <c r="C323" t="s">
        <v>125</v>
      </c>
      <c r="D323" t="s">
        <v>231</v>
      </c>
      <c r="E323" t="s">
        <v>64</v>
      </c>
      <c r="F323" s="2">
        <v>1287.55</v>
      </c>
      <c r="G323" s="2">
        <v>0</v>
      </c>
      <c r="H323" s="2">
        <v>1054.46</v>
      </c>
      <c r="I323" s="2">
        <v>0</v>
      </c>
      <c r="J323" s="2">
        <v>1342.82</v>
      </c>
      <c r="K323" s="2">
        <v>0</v>
      </c>
      <c r="L323" s="2">
        <v>1258.71</v>
      </c>
      <c r="M323" s="2">
        <v>0</v>
      </c>
      <c r="N323" s="2">
        <v>4796.22</v>
      </c>
      <c r="O323" s="2">
        <v>0</v>
      </c>
      <c r="P323" s="2">
        <v>2466.87</v>
      </c>
      <c r="Q323" s="2">
        <v>0</v>
      </c>
      <c r="R323" s="2">
        <v>2515.27</v>
      </c>
      <c r="S323" s="2">
        <v>0</v>
      </c>
      <c r="T323" s="2">
        <v>2058.08</v>
      </c>
      <c r="U323" s="2">
        <v>0</v>
      </c>
      <c r="V323" s="2">
        <v>1596.04</v>
      </c>
      <c r="W323" s="2">
        <v>0</v>
      </c>
      <c r="X323" s="2">
        <v>4819.32</v>
      </c>
      <c r="Y323" s="2">
        <v>0</v>
      </c>
      <c r="Z323" s="2">
        <v>1019.61</v>
      </c>
      <c r="AA323" s="2">
        <v>0</v>
      </c>
      <c r="AB323" s="2">
        <v>1222.0899999999999</v>
      </c>
      <c r="AC323" s="2">
        <v>0</v>
      </c>
      <c r="AD323" s="2">
        <v>1155.18</v>
      </c>
      <c r="AE323" s="2">
        <v>0</v>
      </c>
      <c r="AF323" s="2">
        <v>1078.0999999999999</v>
      </c>
      <c r="AG323" s="2">
        <v>0</v>
      </c>
      <c r="AH323" s="2">
        <v>3920.87</v>
      </c>
      <c r="AI323" s="2">
        <v>0</v>
      </c>
      <c r="AJ323" s="2">
        <v>1126.83</v>
      </c>
      <c r="AK323" s="2">
        <v>0</v>
      </c>
      <c r="AL323" s="2">
        <v>1410.41</v>
      </c>
      <c r="AM323" s="2">
        <v>0</v>
      </c>
      <c r="AN323" s="2">
        <v>1518.52</v>
      </c>
      <c r="AO323" s="2">
        <v>0</v>
      </c>
      <c r="AP323" s="2">
        <v>2023.14</v>
      </c>
      <c r="AQ323" s="2">
        <v>0</v>
      </c>
      <c r="AR323" s="2">
        <v>1237.22</v>
      </c>
      <c r="AS323" s="2">
        <v>0</v>
      </c>
      <c r="AT323" s="2">
        <v>1287.99</v>
      </c>
      <c r="AU323" s="2">
        <v>0</v>
      </c>
      <c r="AV323" s="2">
        <v>3013.18</v>
      </c>
      <c r="AW323" s="2">
        <v>0</v>
      </c>
      <c r="AX323" s="2">
        <v>779.67</v>
      </c>
      <c r="AY323" s="2">
        <v>0</v>
      </c>
      <c r="AZ323" s="2">
        <v>774.59</v>
      </c>
      <c r="BA323" s="2">
        <v>0</v>
      </c>
      <c r="BB323" s="3">
        <f t="shared" si="9"/>
        <v>19325.699999999997</v>
      </c>
      <c r="BC323" s="3">
        <f t="shared" si="10"/>
        <v>25437.040000000005</v>
      </c>
    </row>
    <row r="324" spans="1:55">
      <c r="A324" t="s">
        <v>54</v>
      </c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3">
        <f t="shared" si="9"/>
        <v>0</v>
      </c>
      <c r="BC324" s="3">
        <f t="shared" si="10"/>
        <v>0</v>
      </c>
    </row>
    <row r="325" spans="1:55">
      <c r="A325" t="s">
        <v>84</v>
      </c>
      <c r="B325">
        <v>250521</v>
      </c>
      <c r="C325" t="s">
        <v>125</v>
      </c>
      <c r="D325" t="s">
        <v>235</v>
      </c>
      <c r="E325" t="s">
        <v>109</v>
      </c>
      <c r="F325" s="2">
        <v>4619.55</v>
      </c>
      <c r="G325" s="2">
        <v>0</v>
      </c>
      <c r="H325" s="2">
        <v>0</v>
      </c>
      <c r="I325" s="2">
        <v>0</v>
      </c>
      <c r="J325" s="2">
        <v>6489.9</v>
      </c>
      <c r="K325" s="2">
        <v>0</v>
      </c>
      <c r="L325" s="2">
        <v>4267.7</v>
      </c>
      <c r="M325" s="2">
        <v>0</v>
      </c>
      <c r="N325" s="2">
        <v>3653.3</v>
      </c>
      <c r="O325" s="2">
        <v>0</v>
      </c>
      <c r="P325" s="2">
        <v>3589.25</v>
      </c>
      <c r="Q325" s="2">
        <v>0</v>
      </c>
      <c r="R325" s="2">
        <v>3797.45</v>
      </c>
      <c r="S325" s="2">
        <v>0</v>
      </c>
      <c r="T325" s="2">
        <v>3625.2</v>
      </c>
      <c r="U325" s="2">
        <v>0</v>
      </c>
      <c r="V325" s="2">
        <v>3990.5</v>
      </c>
      <c r="W325" s="2">
        <v>0</v>
      </c>
      <c r="X325" s="2">
        <v>3045.1</v>
      </c>
      <c r="Y325" s="2">
        <v>0</v>
      </c>
      <c r="Z325" s="2">
        <v>3404.5</v>
      </c>
      <c r="AA325" s="2">
        <v>0</v>
      </c>
      <c r="AB325" s="2">
        <v>3275.64</v>
      </c>
      <c r="AC325" s="2">
        <v>0</v>
      </c>
      <c r="AD325" s="2">
        <v>3496.79</v>
      </c>
      <c r="AE325" s="2">
        <v>0</v>
      </c>
      <c r="AF325" s="2">
        <v>3840.3</v>
      </c>
      <c r="AG325" s="2">
        <v>0</v>
      </c>
      <c r="AH325" s="2">
        <v>3444.64</v>
      </c>
      <c r="AI325" s="2">
        <v>0</v>
      </c>
      <c r="AJ325" s="2">
        <v>3615.14</v>
      </c>
      <c r="AK325" s="2">
        <v>0</v>
      </c>
      <c r="AL325" s="2">
        <v>3907.75</v>
      </c>
      <c r="AM325" s="2">
        <v>0</v>
      </c>
      <c r="AN325" s="2">
        <v>2913.87</v>
      </c>
      <c r="AO325" s="2">
        <v>0</v>
      </c>
      <c r="AP325" s="2">
        <v>4022.82</v>
      </c>
      <c r="AQ325" s="2">
        <v>0</v>
      </c>
      <c r="AR325" s="2">
        <v>4050.85</v>
      </c>
      <c r="AS325" s="2">
        <v>0</v>
      </c>
      <c r="AT325" s="2">
        <v>3676.87</v>
      </c>
      <c r="AU325" s="2">
        <v>0</v>
      </c>
      <c r="AV325" s="2">
        <v>3645.36</v>
      </c>
      <c r="AW325" s="2">
        <v>0</v>
      </c>
      <c r="AX325" s="2">
        <v>4334.41</v>
      </c>
      <c r="AY325" s="2">
        <v>0</v>
      </c>
      <c r="AZ325" s="2">
        <v>2934.58</v>
      </c>
      <c r="BA325" s="2">
        <v>0</v>
      </c>
      <c r="BB325" s="3">
        <f t="shared" ref="BB325:BB388" si="11">SUM(AD325:BA325)</f>
        <v>43883.380000000005</v>
      </c>
      <c r="BC325" s="3">
        <f t="shared" ref="BC325:BC388" si="12">SUM(F325:AC325)</f>
        <v>43758.090000000004</v>
      </c>
    </row>
    <row r="326" spans="1:55">
      <c r="A326" t="s">
        <v>84</v>
      </c>
      <c r="B326">
        <v>250521</v>
      </c>
      <c r="C326" t="s">
        <v>125</v>
      </c>
      <c r="D326" t="s">
        <v>234</v>
      </c>
      <c r="E326" t="s">
        <v>87</v>
      </c>
      <c r="F326" s="2">
        <v>5365.28</v>
      </c>
      <c r="G326" s="2">
        <v>0</v>
      </c>
      <c r="H326" s="2">
        <v>0</v>
      </c>
      <c r="I326" s="2">
        <v>0</v>
      </c>
      <c r="J326" s="2">
        <v>3961.37</v>
      </c>
      <c r="K326" s="2">
        <v>0</v>
      </c>
      <c r="L326" s="2">
        <v>4785.71</v>
      </c>
      <c r="M326" s="2">
        <v>0</v>
      </c>
      <c r="N326" s="2">
        <v>4785.71</v>
      </c>
      <c r="O326" s="2">
        <v>0</v>
      </c>
      <c r="P326" s="2">
        <v>4785.71</v>
      </c>
      <c r="Q326" s="2">
        <v>0</v>
      </c>
      <c r="R326" s="2">
        <v>4785.71</v>
      </c>
      <c r="S326" s="2">
        <v>0</v>
      </c>
      <c r="T326" s="2">
        <v>4785.71</v>
      </c>
      <c r="U326" s="2">
        <v>0</v>
      </c>
      <c r="V326" s="2">
        <v>4785.71</v>
      </c>
      <c r="W326" s="2">
        <v>0</v>
      </c>
      <c r="X326" s="2">
        <v>4785.71</v>
      </c>
      <c r="Y326" s="2">
        <v>0</v>
      </c>
      <c r="Z326" s="2">
        <v>4785.71</v>
      </c>
      <c r="AA326" s="2">
        <v>0</v>
      </c>
      <c r="AB326" s="2">
        <v>4931.3999999999996</v>
      </c>
      <c r="AC326" s="2">
        <v>0</v>
      </c>
      <c r="AD326" s="2">
        <v>4931.3999999999996</v>
      </c>
      <c r="AE326" s="2">
        <v>0</v>
      </c>
      <c r="AF326" s="2">
        <v>4931.3999999999996</v>
      </c>
      <c r="AG326" s="2">
        <v>0</v>
      </c>
      <c r="AH326" s="2">
        <v>4931.3999999999996</v>
      </c>
      <c r="AI326" s="2">
        <v>0</v>
      </c>
      <c r="AJ326" s="2">
        <v>4931.3999999999996</v>
      </c>
      <c r="AK326" s="2">
        <v>0</v>
      </c>
      <c r="AL326" s="2">
        <v>4388.0200000000004</v>
      </c>
      <c r="AM326" s="2">
        <v>0</v>
      </c>
      <c r="AN326" s="2">
        <v>4388.0200000000004</v>
      </c>
      <c r="AO326" s="2">
        <v>0</v>
      </c>
      <c r="AP326" s="2">
        <v>4338.59</v>
      </c>
      <c r="AQ326" s="2">
        <v>0</v>
      </c>
      <c r="AR326" s="2">
        <v>4500.8</v>
      </c>
      <c r="AS326" s="2">
        <v>0</v>
      </c>
      <c r="AT326" s="2">
        <v>4500.8</v>
      </c>
      <c r="AU326" s="2">
        <v>0</v>
      </c>
      <c r="AV326" s="2">
        <v>4500.8</v>
      </c>
      <c r="AW326" s="2">
        <v>0</v>
      </c>
      <c r="AX326" s="2">
        <v>4500.8</v>
      </c>
      <c r="AY326" s="2">
        <v>0</v>
      </c>
      <c r="AZ326" s="2">
        <v>4637.8</v>
      </c>
      <c r="BA326" s="2">
        <v>0</v>
      </c>
      <c r="BB326" s="3">
        <f t="shared" si="11"/>
        <v>55481.23000000001</v>
      </c>
      <c r="BC326" s="3">
        <f t="shared" si="12"/>
        <v>52543.729999999996</v>
      </c>
    </row>
    <row r="327" spans="1:55">
      <c r="A327" t="s">
        <v>84</v>
      </c>
      <c r="B327">
        <v>250521</v>
      </c>
      <c r="C327" t="s">
        <v>125</v>
      </c>
      <c r="D327" t="s">
        <v>233</v>
      </c>
      <c r="E327" t="s">
        <v>88</v>
      </c>
      <c r="F327" s="2">
        <v>48844.35</v>
      </c>
      <c r="G327" s="2">
        <v>0</v>
      </c>
      <c r="H327" s="2">
        <v>0</v>
      </c>
      <c r="I327" s="2">
        <v>0</v>
      </c>
      <c r="J327" s="2">
        <v>53053.63</v>
      </c>
      <c r="K327" s="2">
        <v>0</v>
      </c>
      <c r="L327" s="2">
        <v>36559.68</v>
      </c>
      <c r="M327" s="2">
        <v>0</v>
      </c>
      <c r="N327" s="2">
        <v>27168.86</v>
      </c>
      <c r="O327" s="2">
        <v>0</v>
      </c>
      <c r="P327" s="2">
        <v>34353.43</v>
      </c>
      <c r="Q327" s="2">
        <v>0</v>
      </c>
      <c r="R327" s="2">
        <v>36549.699999999997</v>
      </c>
      <c r="S327" s="2">
        <v>0</v>
      </c>
      <c r="T327" s="2">
        <v>35227.519999999997</v>
      </c>
      <c r="U327" s="2">
        <v>0</v>
      </c>
      <c r="V327" s="2">
        <v>33805.120000000003</v>
      </c>
      <c r="W327" s="2">
        <v>0</v>
      </c>
      <c r="X327" s="2">
        <v>28767.06</v>
      </c>
      <c r="Y327" s="2">
        <v>0</v>
      </c>
      <c r="Z327" s="2">
        <v>32995.730000000003</v>
      </c>
      <c r="AA327" s="2">
        <v>0</v>
      </c>
      <c r="AB327" s="2">
        <v>30258.69</v>
      </c>
      <c r="AC327" s="2">
        <v>0</v>
      </c>
      <c r="AD327" s="2">
        <v>32574.63</v>
      </c>
      <c r="AE327" s="2">
        <v>0</v>
      </c>
      <c r="AF327" s="2">
        <v>35847.019999999997</v>
      </c>
      <c r="AG327" s="2">
        <v>0</v>
      </c>
      <c r="AH327" s="2">
        <v>28378.5</v>
      </c>
      <c r="AI327" s="2">
        <v>0</v>
      </c>
      <c r="AJ327" s="2">
        <v>28931.58</v>
      </c>
      <c r="AK327" s="2">
        <v>0</v>
      </c>
      <c r="AL327" s="2">
        <v>29305.1</v>
      </c>
      <c r="AM327" s="2">
        <v>0</v>
      </c>
      <c r="AN327" s="2">
        <v>20839.79</v>
      </c>
      <c r="AO327" s="2">
        <v>0</v>
      </c>
      <c r="AP327" s="2">
        <v>26477.919999999998</v>
      </c>
      <c r="AQ327" s="2">
        <v>0</v>
      </c>
      <c r="AR327" s="2">
        <v>23367.96</v>
      </c>
      <c r="AS327" s="2">
        <v>0</v>
      </c>
      <c r="AT327" s="2">
        <v>19436.490000000002</v>
      </c>
      <c r="AU327" s="2">
        <v>0</v>
      </c>
      <c r="AV327" s="2">
        <v>16812.8</v>
      </c>
      <c r="AW327" s="2">
        <v>0</v>
      </c>
      <c r="AX327" s="2">
        <v>18938.86</v>
      </c>
      <c r="AY327" s="2">
        <v>0</v>
      </c>
      <c r="AZ327" s="2">
        <v>14655.49</v>
      </c>
      <c r="BA327" s="2">
        <v>0</v>
      </c>
      <c r="BB327" s="3">
        <f t="shared" si="11"/>
        <v>295566.13999999996</v>
      </c>
      <c r="BC327" s="3">
        <f t="shared" si="12"/>
        <v>397583.77</v>
      </c>
    </row>
    <row r="328" spans="1:55">
      <c r="A328" t="s">
        <v>84</v>
      </c>
      <c r="B328">
        <v>250521</v>
      </c>
      <c r="C328" t="s">
        <v>125</v>
      </c>
      <c r="D328" t="s">
        <v>232</v>
      </c>
      <c r="E328" t="s">
        <v>89</v>
      </c>
      <c r="F328" s="2">
        <v>531</v>
      </c>
      <c r="G328" s="2">
        <v>0</v>
      </c>
      <c r="H328" s="2">
        <v>0</v>
      </c>
      <c r="I328" s="2">
        <v>0</v>
      </c>
      <c r="J328" s="2">
        <v>531</v>
      </c>
      <c r="K328" s="2">
        <v>0</v>
      </c>
      <c r="L328" s="2">
        <v>531</v>
      </c>
      <c r="M328" s="2">
        <v>0</v>
      </c>
      <c r="N328" s="2">
        <v>531</v>
      </c>
      <c r="O328" s="2">
        <v>0</v>
      </c>
      <c r="P328" s="2">
        <v>531</v>
      </c>
      <c r="Q328" s="2">
        <v>0</v>
      </c>
      <c r="R328" s="2">
        <v>531</v>
      </c>
      <c r="S328" s="2">
        <v>0</v>
      </c>
      <c r="T328" s="2">
        <v>531</v>
      </c>
      <c r="U328" s="2">
        <v>0</v>
      </c>
      <c r="V328" s="2">
        <v>531</v>
      </c>
      <c r="W328" s="2">
        <v>0</v>
      </c>
      <c r="X328" s="2">
        <v>531</v>
      </c>
      <c r="Y328" s="2">
        <v>0</v>
      </c>
      <c r="Z328" s="2">
        <v>531</v>
      </c>
      <c r="AA328" s="2">
        <v>0</v>
      </c>
      <c r="AB328" s="2">
        <v>547</v>
      </c>
      <c r="AC328" s="2">
        <v>0</v>
      </c>
      <c r="AD328" s="2">
        <v>547</v>
      </c>
      <c r="AE328" s="2">
        <v>0</v>
      </c>
      <c r="AF328" s="2">
        <v>547</v>
      </c>
      <c r="AG328" s="2">
        <v>0</v>
      </c>
      <c r="AH328" s="2">
        <v>547</v>
      </c>
      <c r="AI328" s="2">
        <v>0</v>
      </c>
      <c r="AJ328" s="2">
        <v>547</v>
      </c>
      <c r="AK328" s="2">
        <v>0</v>
      </c>
      <c r="AL328" s="2">
        <v>547</v>
      </c>
      <c r="AM328" s="2">
        <v>0</v>
      </c>
      <c r="AN328" s="2">
        <v>547</v>
      </c>
      <c r="AO328" s="2">
        <v>0</v>
      </c>
      <c r="AP328" s="2">
        <v>547</v>
      </c>
      <c r="AQ328" s="2">
        <v>0</v>
      </c>
      <c r="AR328" s="2">
        <v>547</v>
      </c>
      <c r="AS328" s="2">
        <v>0</v>
      </c>
      <c r="AT328" s="2">
        <v>547</v>
      </c>
      <c r="AU328" s="2">
        <v>0</v>
      </c>
      <c r="AV328" s="2">
        <v>547</v>
      </c>
      <c r="AW328" s="2">
        <v>0</v>
      </c>
      <c r="AX328" s="2">
        <v>547</v>
      </c>
      <c r="AY328" s="2">
        <v>0</v>
      </c>
      <c r="AZ328" s="2">
        <v>564</v>
      </c>
      <c r="BA328" s="2">
        <v>0</v>
      </c>
      <c r="BB328" s="3">
        <f t="shared" si="11"/>
        <v>6581</v>
      </c>
      <c r="BC328" s="3">
        <f t="shared" si="12"/>
        <v>5857</v>
      </c>
    </row>
    <row r="329" spans="1:55">
      <c r="A329" t="s">
        <v>84</v>
      </c>
      <c r="B329">
        <v>250521</v>
      </c>
      <c r="C329" t="s">
        <v>125</v>
      </c>
      <c r="D329" t="s">
        <v>231</v>
      </c>
      <c r="E329" t="s">
        <v>64</v>
      </c>
      <c r="F329" s="2">
        <v>1213.45</v>
      </c>
      <c r="G329" s="2">
        <v>0</v>
      </c>
      <c r="H329" s="2">
        <v>0</v>
      </c>
      <c r="I329" s="2">
        <v>0</v>
      </c>
      <c r="J329" s="2">
        <v>1656.16</v>
      </c>
      <c r="K329" s="2">
        <v>0</v>
      </c>
      <c r="L329" s="2">
        <v>1130.1600000000001</v>
      </c>
      <c r="M329" s="2">
        <v>0</v>
      </c>
      <c r="N329" s="2">
        <v>984.74</v>
      </c>
      <c r="O329" s="2">
        <v>0</v>
      </c>
      <c r="P329" s="2">
        <v>969.58</v>
      </c>
      <c r="Q329" s="2">
        <v>0</v>
      </c>
      <c r="R329" s="2">
        <v>1018.86</v>
      </c>
      <c r="S329" s="2">
        <v>0</v>
      </c>
      <c r="T329" s="2">
        <v>978.08</v>
      </c>
      <c r="U329" s="2">
        <v>0</v>
      </c>
      <c r="V329" s="2">
        <v>1064.55</v>
      </c>
      <c r="W329" s="2">
        <v>0</v>
      </c>
      <c r="X329" s="2">
        <v>840.78</v>
      </c>
      <c r="Y329" s="2">
        <v>0</v>
      </c>
      <c r="Z329" s="2">
        <v>925.85</v>
      </c>
      <c r="AA329" s="2">
        <v>0</v>
      </c>
      <c r="AB329" s="2">
        <v>865.52</v>
      </c>
      <c r="AC329" s="2">
        <v>0</v>
      </c>
      <c r="AD329" s="2">
        <v>915.86</v>
      </c>
      <c r="AE329" s="2">
        <v>0</v>
      </c>
      <c r="AF329" s="2">
        <v>994.04</v>
      </c>
      <c r="AG329" s="2">
        <v>0</v>
      </c>
      <c r="AH329" s="2">
        <v>903.99</v>
      </c>
      <c r="AI329" s="2">
        <v>0</v>
      </c>
      <c r="AJ329" s="2">
        <v>942.79</v>
      </c>
      <c r="AK329" s="2">
        <v>0</v>
      </c>
      <c r="AL329" s="2">
        <v>1009.39</v>
      </c>
      <c r="AM329" s="2">
        <v>0</v>
      </c>
      <c r="AN329" s="2">
        <v>783.19</v>
      </c>
      <c r="AO329" s="2">
        <v>0</v>
      </c>
      <c r="AP329" s="2">
        <v>1035.58</v>
      </c>
      <c r="AQ329" s="2">
        <v>0</v>
      </c>
      <c r="AR329" s="2">
        <v>1041.96</v>
      </c>
      <c r="AS329" s="2">
        <v>0</v>
      </c>
      <c r="AT329" s="2">
        <v>956.84</v>
      </c>
      <c r="AU329" s="2">
        <v>0</v>
      </c>
      <c r="AV329" s="2">
        <v>949.67</v>
      </c>
      <c r="AW329" s="2">
        <v>0</v>
      </c>
      <c r="AX329" s="2">
        <v>1106.49</v>
      </c>
      <c r="AY329" s="2">
        <v>0</v>
      </c>
      <c r="AZ329" s="2">
        <v>763.16</v>
      </c>
      <c r="BA329" s="2">
        <v>0</v>
      </c>
      <c r="BB329" s="3">
        <f t="shared" si="11"/>
        <v>11402.96</v>
      </c>
      <c r="BC329" s="3">
        <f t="shared" si="12"/>
        <v>11647.730000000001</v>
      </c>
    </row>
    <row r="330" spans="1:55">
      <c r="A330" t="s">
        <v>54</v>
      </c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3">
        <f t="shared" si="11"/>
        <v>0</v>
      </c>
      <c r="BC330" s="3">
        <f t="shared" si="12"/>
        <v>0</v>
      </c>
    </row>
    <row r="331" spans="1:55">
      <c r="A331" t="s">
        <v>84</v>
      </c>
      <c r="B331">
        <v>250564</v>
      </c>
      <c r="C331" t="s">
        <v>178</v>
      </c>
      <c r="D331" t="s">
        <v>235</v>
      </c>
      <c r="E331" t="s">
        <v>97</v>
      </c>
      <c r="F331" s="2">
        <v>531</v>
      </c>
      <c r="G331" s="2">
        <v>0</v>
      </c>
      <c r="H331" s="2">
        <v>531</v>
      </c>
      <c r="I331" s="2">
        <v>0</v>
      </c>
      <c r="J331" s="2">
        <v>531</v>
      </c>
      <c r="K331" s="2">
        <v>0</v>
      </c>
      <c r="L331" s="2">
        <v>531</v>
      </c>
      <c r="M331" s="2">
        <v>0</v>
      </c>
      <c r="N331" s="2">
        <v>531</v>
      </c>
      <c r="O331" s="2">
        <v>0</v>
      </c>
      <c r="P331" s="2">
        <v>531</v>
      </c>
      <c r="Q331" s="2">
        <v>0</v>
      </c>
      <c r="R331" s="2">
        <v>531</v>
      </c>
      <c r="S331" s="2">
        <v>0</v>
      </c>
      <c r="T331" s="2">
        <v>531</v>
      </c>
      <c r="U331" s="2">
        <v>0</v>
      </c>
      <c r="V331" s="2">
        <v>531</v>
      </c>
      <c r="W331" s="2">
        <v>0</v>
      </c>
      <c r="X331" s="2">
        <v>531</v>
      </c>
      <c r="Y331" s="2">
        <v>0</v>
      </c>
      <c r="Z331" s="2">
        <v>531</v>
      </c>
      <c r="AA331" s="2">
        <v>0</v>
      </c>
      <c r="AB331" s="2">
        <v>547</v>
      </c>
      <c r="AC331" s="2">
        <v>0</v>
      </c>
      <c r="AD331" s="2">
        <v>547</v>
      </c>
      <c r="AE331" s="2">
        <v>0</v>
      </c>
      <c r="AF331" s="2">
        <v>547</v>
      </c>
      <c r="AG331" s="2">
        <v>0</v>
      </c>
      <c r="AH331" s="2">
        <v>547</v>
      </c>
      <c r="AI331" s="2">
        <v>0</v>
      </c>
      <c r="AJ331" s="2">
        <v>547</v>
      </c>
      <c r="AK331" s="2">
        <v>0</v>
      </c>
      <c r="AL331" s="2">
        <v>547</v>
      </c>
      <c r="AM331" s="2">
        <v>0</v>
      </c>
      <c r="AN331" s="2">
        <v>547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547</v>
      </c>
      <c r="AU331" s="2">
        <v>0</v>
      </c>
      <c r="AV331" s="2">
        <v>0</v>
      </c>
      <c r="AW331" s="2">
        <v>0</v>
      </c>
      <c r="AX331" s="2">
        <v>0</v>
      </c>
      <c r="AY331" s="2">
        <v>0</v>
      </c>
      <c r="AZ331" s="2">
        <v>0</v>
      </c>
      <c r="BA331" s="2">
        <v>0</v>
      </c>
      <c r="BB331" s="3">
        <f t="shared" si="11"/>
        <v>3829</v>
      </c>
      <c r="BC331" s="3">
        <f t="shared" si="12"/>
        <v>6388</v>
      </c>
    </row>
    <row r="332" spans="1:55">
      <c r="A332" t="s">
        <v>84</v>
      </c>
      <c r="B332">
        <v>250564</v>
      </c>
      <c r="C332" t="s">
        <v>178</v>
      </c>
      <c r="D332" t="s">
        <v>231</v>
      </c>
      <c r="E332" t="s">
        <v>64</v>
      </c>
      <c r="F332" s="2">
        <v>120</v>
      </c>
      <c r="G332" s="2">
        <v>0</v>
      </c>
      <c r="H332" s="2">
        <v>120</v>
      </c>
      <c r="I332" s="2">
        <v>0</v>
      </c>
      <c r="J332" s="2">
        <v>120</v>
      </c>
      <c r="K332" s="2">
        <v>0</v>
      </c>
      <c r="L332" s="2">
        <v>120</v>
      </c>
      <c r="M332" s="2">
        <v>0</v>
      </c>
      <c r="N332" s="2">
        <v>120</v>
      </c>
      <c r="O332" s="2">
        <v>0</v>
      </c>
      <c r="P332" s="2">
        <v>120</v>
      </c>
      <c r="Q332" s="2">
        <v>0</v>
      </c>
      <c r="R332" s="2">
        <v>120</v>
      </c>
      <c r="S332" s="2">
        <v>0</v>
      </c>
      <c r="T332" s="2">
        <v>120</v>
      </c>
      <c r="U332" s="2">
        <v>0</v>
      </c>
      <c r="V332" s="2">
        <v>120</v>
      </c>
      <c r="W332" s="2">
        <v>0</v>
      </c>
      <c r="X332" s="2">
        <v>120</v>
      </c>
      <c r="Y332" s="2">
        <v>0</v>
      </c>
      <c r="Z332" s="2">
        <v>120</v>
      </c>
      <c r="AA332" s="2">
        <v>0</v>
      </c>
      <c r="AB332" s="2">
        <v>120</v>
      </c>
      <c r="AC332" s="2">
        <v>0</v>
      </c>
      <c r="AD332" s="2">
        <v>120</v>
      </c>
      <c r="AE332" s="2">
        <v>0</v>
      </c>
      <c r="AF332" s="2">
        <v>120</v>
      </c>
      <c r="AG332" s="2">
        <v>0</v>
      </c>
      <c r="AH332" s="2">
        <v>120</v>
      </c>
      <c r="AI332" s="2">
        <v>0</v>
      </c>
      <c r="AJ332" s="2">
        <v>120</v>
      </c>
      <c r="AK332" s="2">
        <v>0</v>
      </c>
      <c r="AL332" s="2">
        <v>120</v>
      </c>
      <c r="AM332" s="2">
        <v>0</v>
      </c>
      <c r="AN332" s="2">
        <v>120</v>
      </c>
      <c r="AO332" s="2">
        <v>0</v>
      </c>
      <c r="AP332" s="2">
        <v>0</v>
      </c>
      <c r="AQ332" s="2">
        <v>0</v>
      </c>
      <c r="AR332" s="2">
        <v>0</v>
      </c>
      <c r="AS332" s="2">
        <v>0</v>
      </c>
      <c r="AT332" s="2">
        <v>120</v>
      </c>
      <c r="AU332" s="2">
        <v>0</v>
      </c>
      <c r="AV332" s="2">
        <v>0</v>
      </c>
      <c r="AW332" s="2">
        <v>0</v>
      </c>
      <c r="AX332" s="2">
        <v>0</v>
      </c>
      <c r="AY332" s="2">
        <v>0</v>
      </c>
      <c r="AZ332" s="2">
        <v>0</v>
      </c>
      <c r="BA332" s="2">
        <v>0</v>
      </c>
      <c r="BB332" s="3">
        <f t="shared" si="11"/>
        <v>840</v>
      </c>
      <c r="BC332" s="3">
        <f t="shared" si="12"/>
        <v>1440</v>
      </c>
    </row>
    <row r="333" spans="1:55"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3">
        <f t="shared" si="11"/>
        <v>0</v>
      </c>
      <c r="BC333" s="3">
        <f t="shared" si="12"/>
        <v>0</v>
      </c>
    </row>
    <row r="334" spans="1:55">
      <c r="A334" t="s">
        <v>84</v>
      </c>
      <c r="B334">
        <v>251060</v>
      </c>
      <c r="C334" t="s">
        <v>77</v>
      </c>
      <c r="D334" t="s">
        <v>235</v>
      </c>
      <c r="E334" t="s">
        <v>95</v>
      </c>
      <c r="F334" s="2">
        <v>0</v>
      </c>
      <c r="G334" s="2">
        <v>0</v>
      </c>
      <c r="H334" s="2">
        <v>0</v>
      </c>
      <c r="I334" s="2">
        <v>0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0</v>
      </c>
      <c r="AE334" s="2">
        <v>0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>
        <v>0</v>
      </c>
      <c r="AM334" s="2">
        <v>0</v>
      </c>
      <c r="AN334" s="2">
        <v>0</v>
      </c>
      <c r="AO334" s="2">
        <v>0</v>
      </c>
      <c r="AP334" s="2">
        <v>0</v>
      </c>
      <c r="AQ334" s="2">
        <v>0</v>
      </c>
      <c r="AR334" s="2">
        <v>0</v>
      </c>
      <c r="AS334" s="2">
        <v>0</v>
      </c>
      <c r="AT334" s="2">
        <v>0</v>
      </c>
      <c r="AU334" s="2">
        <v>0</v>
      </c>
      <c r="AV334" s="2">
        <v>0</v>
      </c>
      <c r="AW334" s="2">
        <v>0</v>
      </c>
      <c r="AX334" s="2">
        <v>9059.44</v>
      </c>
      <c r="AY334" s="2">
        <v>0</v>
      </c>
      <c r="AZ334" s="2">
        <v>11889.72</v>
      </c>
      <c r="BA334" s="2">
        <v>0</v>
      </c>
      <c r="BB334" s="3">
        <f t="shared" si="11"/>
        <v>20949.16</v>
      </c>
      <c r="BC334" s="3">
        <f t="shared" si="12"/>
        <v>0</v>
      </c>
    </row>
    <row r="335" spans="1:55">
      <c r="A335" t="s">
        <v>84</v>
      </c>
      <c r="B335">
        <v>251060</v>
      </c>
      <c r="C335" t="s">
        <v>77</v>
      </c>
      <c r="D335" t="s">
        <v>233</v>
      </c>
      <c r="E335" t="s">
        <v>96</v>
      </c>
      <c r="F335" s="2">
        <v>0</v>
      </c>
      <c r="G335" s="2">
        <v>0</v>
      </c>
      <c r="H335" s="2">
        <v>0</v>
      </c>
      <c r="I335" s="2">
        <v>0</v>
      </c>
      <c r="J335" s="2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0</v>
      </c>
      <c r="AU335" s="2">
        <v>0</v>
      </c>
      <c r="AV335" s="2">
        <v>0</v>
      </c>
      <c r="AW335" s="2">
        <v>0</v>
      </c>
      <c r="AX335" s="2">
        <v>51743.34</v>
      </c>
      <c r="AY335" s="2">
        <v>0</v>
      </c>
      <c r="AZ335" s="2">
        <v>65393.46</v>
      </c>
      <c r="BA335" s="2">
        <v>0</v>
      </c>
      <c r="BB335" s="3">
        <f t="shared" si="11"/>
        <v>117136.79999999999</v>
      </c>
      <c r="BC335" s="3">
        <f t="shared" si="12"/>
        <v>0</v>
      </c>
    </row>
    <row r="336" spans="1:55">
      <c r="A336" t="s">
        <v>84</v>
      </c>
      <c r="B336">
        <v>251060</v>
      </c>
      <c r="C336" t="s">
        <v>77</v>
      </c>
      <c r="D336" t="s">
        <v>234</v>
      </c>
      <c r="E336" t="s">
        <v>94</v>
      </c>
      <c r="F336" s="2">
        <v>0</v>
      </c>
      <c r="G336" s="2">
        <v>0</v>
      </c>
      <c r="H336" s="2">
        <v>0</v>
      </c>
      <c r="I336" s="2">
        <v>0</v>
      </c>
      <c r="J336" s="2">
        <v>0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0</v>
      </c>
      <c r="AE336" s="2">
        <v>0</v>
      </c>
      <c r="AF336" s="2">
        <v>0</v>
      </c>
      <c r="AG336" s="2">
        <v>0</v>
      </c>
      <c r="AH336" s="2">
        <v>0</v>
      </c>
      <c r="AI336" s="2">
        <v>0</v>
      </c>
      <c r="AJ336" s="2">
        <v>0</v>
      </c>
      <c r="AK336" s="2">
        <v>0</v>
      </c>
      <c r="AL336" s="2">
        <v>0</v>
      </c>
      <c r="AM336" s="2">
        <v>0</v>
      </c>
      <c r="AN336" s="2">
        <v>0</v>
      </c>
      <c r="AO336" s="2">
        <v>0</v>
      </c>
      <c r="AP336" s="2">
        <v>0</v>
      </c>
      <c r="AQ336" s="2">
        <v>0</v>
      </c>
      <c r="AR336" s="2">
        <v>0</v>
      </c>
      <c r="AS336" s="2">
        <v>0</v>
      </c>
      <c r="AT336" s="2">
        <v>0</v>
      </c>
      <c r="AU336" s="2">
        <v>0</v>
      </c>
      <c r="AV336" s="2">
        <v>0</v>
      </c>
      <c r="AW336" s="2">
        <v>0</v>
      </c>
      <c r="AX336" s="2">
        <v>6788.83</v>
      </c>
      <c r="AY336" s="2">
        <v>0</v>
      </c>
      <c r="AZ336" s="2">
        <v>8448.31</v>
      </c>
      <c r="BA336" s="2">
        <v>0</v>
      </c>
      <c r="BB336" s="3">
        <f t="shared" si="11"/>
        <v>15237.14</v>
      </c>
      <c r="BC336" s="3">
        <f t="shared" si="12"/>
        <v>0</v>
      </c>
    </row>
    <row r="337" spans="1:55">
      <c r="A337" t="s">
        <v>84</v>
      </c>
      <c r="B337">
        <v>251060</v>
      </c>
      <c r="C337" t="s">
        <v>77</v>
      </c>
      <c r="D337" t="s">
        <v>232</v>
      </c>
      <c r="E337" t="s">
        <v>89</v>
      </c>
      <c r="F337" s="2">
        <v>0</v>
      </c>
      <c r="G337" s="2">
        <v>0</v>
      </c>
      <c r="H337" s="2">
        <v>0</v>
      </c>
      <c r="I337" s="2">
        <v>0</v>
      </c>
      <c r="J337" s="2">
        <v>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  <c r="AD337" s="2">
        <v>0</v>
      </c>
      <c r="AE337" s="2">
        <v>0</v>
      </c>
      <c r="AF337" s="2">
        <v>0</v>
      </c>
      <c r="AG337" s="2">
        <v>0</v>
      </c>
      <c r="AH337" s="2">
        <v>0</v>
      </c>
      <c r="AI337" s="2">
        <v>0</v>
      </c>
      <c r="AJ337" s="2">
        <v>0</v>
      </c>
      <c r="AK337" s="2">
        <v>0</v>
      </c>
      <c r="AL337" s="2">
        <v>0</v>
      </c>
      <c r="AM337" s="2">
        <v>0</v>
      </c>
      <c r="AN337" s="2">
        <v>0</v>
      </c>
      <c r="AO337" s="2">
        <v>0</v>
      </c>
      <c r="AP337" s="2">
        <v>0</v>
      </c>
      <c r="AQ337" s="2">
        <v>0</v>
      </c>
      <c r="AR337" s="2">
        <v>0</v>
      </c>
      <c r="AS337" s="2">
        <v>0</v>
      </c>
      <c r="AT337" s="2">
        <v>0</v>
      </c>
      <c r="AU337" s="2">
        <v>0</v>
      </c>
      <c r="AV337" s="2">
        <v>0</v>
      </c>
      <c r="AW337" s="2">
        <v>0</v>
      </c>
      <c r="AX337" s="2">
        <v>547</v>
      </c>
      <c r="AY337" s="2">
        <v>0</v>
      </c>
      <c r="AZ337" s="2">
        <v>564</v>
      </c>
      <c r="BA337" s="2">
        <v>0</v>
      </c>
      <c r="BB337" s="3">
        <f t="shared" si="11"/>
        <v>1111</v>
      </c>
      <c r="BC337" s="3">
        <f t="shared" si="12"/>
        <v>0</v>
      </c>
    </row>
    <row r="338" spans="1:55">
      <c r="A338" t="s">
        <v>84</v>
      </c>
      <c r="B338">
        <v>251060</v>
      </c>
      <c r="C338" t="s">
        <v>77</v>
      </c>
      <c r="D338" t="s">
        <v>231</v>
      </c>
      <c r="E338" t="s">
        <v>64</v>
      </c>
      <c r="F338" s="2">
        <v>0</v>
      </c>
      <c r="G338" s="2">
        <v>0</v>
      </c>
      <c r="H338" s="2">
        <v>0</v>
      </c>
      <c r="I338" s="2">
        <v>0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0</v>
      </c>
      <c r="AF338" s="2">
        <v>0</v>
      </c>
      <c r="AG338" s="2">
        <v>0</v>
      </c>
      <c r="AH338" s="2">
        <v>0</v>
      </c>
      <c r="AI338" s="2">
        <v>0</v>
      </c>
      <c r="AJ338" s="2">
        <v>0</v>
      </c>
      <c r="AK338" s="2">
        <v>0</v>
      </c>
      <c r="AL338" s="2">
        <v>0</v>
      </c>
      <c r="AM338" s="2">
        <v>0</v>
      </c>
      <c r="AN338" s="2">
        <v>0</v>
      </c>
      <c r="AO338" s="2">
        <v>0</v>
      </c>
      <c r="AP338" s="2">
        <v>0</v>
      </c>
      <c r="AQ338" s="2">
        <v>0</v>
      </c>
      <c r="AR338" s="2">
        <v>0</v>
      </c>
      <c r="AS338" s="2">
        <v>0</v>
      </c>
      <c r="AT338" s="2">
        <v>0</v>
      </c>
      <c r="AU338" s="2">
        <v>0</v>
      </c>
      <c r="AV338" s="2">
        <v>0</v>
      </c>
      <c r="AW338" s="2">
        <v>0</v>
      </c>
      <c r="AX338" s="2">
        <v>2181.89</v>
      </c>
      <c r="AY338" s="2">
        <v>0</v>
      </c>
      <c r="AZ338" s="2">
        <v>2725.83</v>
      </c>
      <c r="BA338" s="2">
        <v>0</v>
      </c>
      <c r="BB338" s="3">
        <f t="shared" si="11"/>
        <v>4907.7199999999993</v>
      </c>
      <c r="BC338" s="3">
        <f t="shared" si="12"/>
        <v>0</v>
      </c>
    </row>
    <row r="339" spans="1:55">
      <c r="A339" t="s">
        <v>54</v>
      </c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3">
        <f t="shared" si="11"/>
        <v>0</v>
      </c>
      <c r="BC339" s="3">
        <f t="shared" si="12"/>
        <v>0</v>
      </c>
    </row>
    <row r="340" spans="1:55">
      <c r="A340" t="s">
        <v>84</v>
      </c>
      <c r="B340">
        <v>251060</v>
      </c>
      <c r="C340" t="s">
        <v>77</v>
      </c>
      <c r="D340" t="s">
        <v>235</v>
      </c>
      <c r="E340" t="s">
        <v>97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0</v>
      </c>
      <c r="AF340" s="2">
        <v>10887.14</v>
      </c>
      <c r="AG340" s="2">
        <v>0</v>
      </c>
      <c r="AH340" s="2">
        <v>8191.61</v>
      </c>
      <c r="AI340" s="2">
        <v>0</v>
      </c>
      <c r="AJ340" s="2">
        <v>7058.74</v>
      </c>
      <c r="AK340" s="2">
        <v>0</v>
      </c>
      <c r="AL340" s="2">
        <v>8839.1200000000008</v>
      </c>
      <c r="AM340" s="2">
        <v>0</v>
      </c>
      <c r="AN340" s="2">
        <v>9574.92</v>
      </c>
      <c r="AO340" s="2">
        <v>0</v>
      </c>
      <c r="AP340" s="2">
        <v>8787.9</v>
      </c>
      <c r="AQ340" s="2">
        <v>0</v>
      </c>
      <c r="AR340" s="2">
        <v>9166.0400000000009</v>
      </c>
      <c r="AS340" s="2">
        <v>0</v>
      </c>
      <c r="AT340" s="2">
        <v>8028.96</v>
      </c>
      <c r="AU340" s="2">
        <v>0</v>
      </c>
      <c r="AV340" s="2">
        <v>6036.63</v>
      </c>
      <c r="AW340" s="2">
        <v>0</v>
      </c>
      <c r="AX340" s="2">
        <v>0</v>
      </c>
      <c r="AY340" s="2">
        <v>0</v>
      </c>
      <c r="AZ340" s="2">
        <v>0</v>
      </c>
      <c r="BA340" s="2">
        <v>0</v>
      </c>
      <c r="BB340" s="3">
        <f t="shared" si="11"/>
        <v>76571.060000000012</v>
      </c>
      <c r="BC340" s="3">
        <f t="shared" si="12"/>
        <v>0</v>
      </c>
    </row>
    <row r="341" spans="1:55">
      <c r="A341" t="s">
        <v>84</v>
      </c>
      <c r="B341">
        <v>251060</v>
      </c>
      <c r="C341" t="s">
        <v>77</v>
      </c>
      <c r="D341" t="s">
        <v>234</v>
      </c>
      <c r="E341" t="s">
        <v>94</v>
      </c>
      <c r="F341" s="2">
        <v>0</v>
      </c>
      <c r="G341" s="2">
        <v>0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  <c r="AD341" s="2">
        <v>0</v>
      </c>
      <c r="AE341" s="2">
        <v>0</v>
      </c>
      <c r="AF341" s="2">
        <v>6877.74</v>
      </c>
      <c r="AG341" s="2">
        <v>0</v>
      </c>
      <c r="AH341" s="2">
        <v>6067.12</v>
      </c>
      <c r="AI341" s="2">
        <v>0</v>
      </c>
      <c r="AJ341" s="2">
        <v>5228.05</v>
      </c>
      <c r="AK341" s="2">
        <v>0</v>
      </c>
      <c r="AL341" s="2">
        <v>5932.94</v>
      </c>
      <c r="AM341" s="2">
        <v>0</v>
      </c>
      <c r="AN341" s="2">
        <v>6634.13</v>
      </c>
      <c r="AO341" s="2">
        <v>0</v>
      </c>
      <c r="AP341" s="2">
        <v>6634.13</v>
      </c>
      <c r="AQ341" s="2">
        <v>0</v>
      </c>
      <c r="AR341" s="2">
        <v>6788.83</v>
      </c>
      <c r="AS341" s="2">
        <v>0</v>
      </c>
      <c r="AT341" s="2">
        <v>6788.83</v>
      </c>
      <c r="AU341" s="2">
        <v>0</v>
      </c>
      <c r="AV341" s="2">
        <v>6788.83</v>
      </c>
      <c r="AW341" s="2">
        <v>0</v>
      </c>
      <c r="AX341" s="2">
        <v>0</v>
      </c>
      <c r="AY341" s="2">
        <v>0</v>
      </c>
      <c r="AZ341" s="2">
        <v>0</v>
      </c>
      <c r="BA341" s="2">
        <v>0</v>
      </c>
      <c r="BB341" s="3">
        <f t="shared" si="11"/>
        <v>57740.600000000006</v>
      </c>
      <c r="BC341" s="3">
        <f t="shared" si="12"/>
        <v>0</v>
      </c>
    </row>
    <row r="342" spans="1:55">
      <c r="A342" t="s">
        <v>84</v>
      </c>
      <c r="B342">
        <v>251060</v>
      </c>
      <c r="C342" t="s">
        <v>77</v>
      </c>
      <c r="D342" t="s">
        <v>233</v>
      </c>
      <c r="E342" t="s">
        <v>88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0</v>
      </c>
      <c r="AF342" s="2">
        <v>101625.13</v>
      </c>
      <c r="AG342" s="2">
        <v>0</v>
      </c>
      <c r="AH342" s="2">
        <v>67486.28</v>
      </c>
      <c r="AI342" s="2">
        <v>0</v>
      </c>
      <c r="AJ342" s="2">
        <v>56490.28</v>
      </c>
      <c r="AK342" s="2">
        <v>0</v>
      </c>
      <c r="AL342" s="2">
        <v>66286.570000000007</v>
      </c>
      <c r="AM342" s="2">
        <v>0</v>
      </c>
      <c r="AN342" s="2">
        <v>68479.06</v>
      </c>
      <c r="AO342" s="2">
        <v>0</v>
      </c>
      <c r="AP342" s="2">
        <v>57841.26</v>
      </c>
      <c r="AQ342" s="2">
        <v>0</v>
      </c>
      <c r="AR342" s="2">
        <v>52875.71</v>
      </c>
      <c r="AS342" s="2">
        <v>0</v>
      </c>
      <c r="AT342" s="2">
        <v>42442.3</v>
      </c>
      <c r="AU342" s="2">
        <v>0</v>
      </c>
      <c r="AV342" s="2">
        <v>27841.62</v>
      </c>
      <c r="AW342" s="2">
        <v>0</v>
      </c>
      <c r="AX342" s="2">
        <v>0</v>
      </c>
      <c r="AY342" s="2">
        <v>0</v>
      </c>
      <c r="AZ342" s="2">
        <v>0</v>
      </c>
      <c r="BA342" s="2">
        <v>0</v>
      </c>
      <c r="BB342" s="3">
        <f t="shared" si="11"/>
        <v>541368.21000000008</v>
      </c>
      <c r="BC342" s="3">
        <f t="shared" si="12"/>
        <v>0</v>
      </c>
    </row>
    <row r="343" spans="1:55">
      <c r="A343" t="s">
        <v>84</v>
      </c>
      <c r="B343">
        <v>251060</v>
      </c>
      <c r="C343" t="s">
        <v>77</v>
      </c>
      <c r="D343" t="s">
        <v>232</v>
      </c>
      <c r="E343" t="s">
        <v>89</v>
      </c>
      <c r="F343" s="2">
        <v>0</v>
      </c>
      <c r="G343" s="2">
        <v>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  <c r="AB343" s="2">
        <v>0</v>
      </c>
      <c r="AC343" s="2">
        <v>0</v>
      </c>
      <c r="AD343" s="2">
        <v>0</v>
      </c>
      <c r="AE343" s="2">
        <v>0</v>
      </c>
      <c r="AF343" s="2">
        <v>547</v>
      </c>
      <c r="AG343" s="2">
        <v>0</v>
      </c>
      <c r="AH343" s="2">
        <v>547</v>
      </c>
      <c r="AI343" s="2">
        <v>0</v>
      </c>
      <c r="AJ343" s="2">
        <v>547</v>
      </c>
      <c r="AK343" s="2">
        <v>0</v>
      </c>
      <c r="AL343" s="2">
        <v>547</v>
      </c>
      <c r="AM343" s="2">
        <v>0</v>
      </c>
      <c r="AN343" s="2">
        <v>547</v>
      </c>
      <c r="AO343" s="2">
        <v>0</v>
      </c>
      <c r="AP343" s="2">
        <v>547</v>
      </c>
      <c r="AQ343" s="2">
        <v>0</v>
      </c>
      <c r="AR343" s="2">
        <v>547</v>
      </c>
      <c r="AS343" s="2">
        <v>0</v>
      </c>
      <c r="AT343" s="2">
        <v>547</v>
      </c>
      <c r="AU343" s="2">
        <v>0</v>
      </c>
      <c r="AV343" s="2">
        <v>547</v>
      </c>
      <c r="AW343" s="2">
        <v>0</v>
      </c>
      <c r="AX343" s="2">
        <v>0</v>
      </c>
      <c r="AY343" s="2">
        <v>0</v>
      </c>
      <c r="AZ343" s="2">
        <v>0</v>
      </c>
      <c r="BA343" s="2">
        <v>0</v>
      </c>
      <c r="BB343" s="3">
        <f t="shared" si="11"/>
        <v>4923</v>
      </c>
      <c r="BC343" s="3">
        <f t="shared" si="12"/>
        <v>0</v>
      </c>
    </row>
    <row r="344" spans="1:55">
      <c r="A344" t="s">
        <v>84</v>
      </c>
      <c r="B344">
        <v>251060</v>
      </c>
      <c r="C344" t="s">
        <v>77</v>
      </c>
      <c r="D344" t="s">
        <v>231</v>
      </c>
      <c r="E344" t="s">
        <v>64</v>
      </c>
      <c r="F344" s="2">
        <v>0</v>
      </c>
      <c r="G344" s="2">
        <v>0</v>
      </c>
      <c r="H344" s="2">
        <v>0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2597.87</v>
      </c>
      <c r="AG344" s="2">
        <v>0</v>
      </c>
      <c r="AH344" s="2">
        <v>1984.38</v>
      </c>
      <c r="AI344" s="2">
        <v>0</v>
      </c>
      <c r="AJ344" s="2">
        <v>1726.54</v>
      </c>
      <c r="AK344" s="2">
        <v>0</v>
      </c>
      <c r="AL344" s="2">
        <v>2131.75</v>
      </c>
      <c r="AM344" s="2">
        <v>0</v>
      </c>
      <c r="AN344" s="2">
        <v>2299.21</v>
      </c>
      <c r="AO344" s="2">
        <v>0</v>
      </c>
      <c r="AP344" s="2">
        <v>2120.09</v>
      </c>
      <c r="AQ344" s="2">
        <v>0</v>
      </c>
      <c r="AR344" s="2">
        <v>2206.16</v>
      </c>
      <c r="AS344" s="2">
        <v>0</v>
      </c>
      <c r="AT344" s="2">
        <v>1947.36</v>
      </c>
      <c r="AU344" s="2">
        <v>0</v>
      </c>
      <c r="AV344" s="2">
        <v>1493.91</v>
      </c>
      <c r="AW344" s="2">
        <v>0</v>
      </c>
      <c r="AX344" s="2">
        <v>0</v>
      </c>
      <c r="AY344" s="2">
        <v>0</v>
      </c>
      <c r="AZ344" s="2">
        <v>0</v>
      </c>
      <c r="BA344" s="2">
        <v>0</v>
      </c>
      <c r="BB344" s="3">
        <f t="shared" si="11"/>
        <v>18507.27</v>
      </c>
      <c r="BC344" s="3">
        <f t="shared" si="12"/>
        <v>0</v>
      </c>
    </row>
    <row r="345" spans="1:55">
      <c r="A345" t="s">
        <v>54</v>
      </c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3">
        <f t="shared" si="11"/>
        <v>0</v>
      </c>
      <c r="BC345" s="3">
        <f t="shared" si="12"/>
        <v>0</v>
      </c>
    </row>
    <row r="346" spans="1:55">
      <c r="A346" t="s">
        <v>84</v>
      </c>
      <c r="B346">
        <v>251085</v>
      </c>
      <c r="C346" t="s">
        <v>128</v>
      </c>
      <c r="D346" t="s">
        <v>234</v>
      </c>
      <c r="E346" t="s">
        <v>87</v>
      </c>
      <c r="F346" s="2">
        <v>0</v>
      </c>
      <c r="G346" s="2">
        <v>0</v>
      </c>
      <c r="H346" s="2">
        <v>0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12825.7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 s="2">
        <v>0</v>
      </c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 s="2">
        <v>0</v>
      </c>
      <c r="BA346" s="2">
        <v>0</v>
      </c>
      <c r="BB346" s="3">
        <f t="shared" si="11"/>
        <v>0</v>
      </c>
      <c r="BC346" s="3">
        <f t="shared" si="12"/>
        <v>12825.7</v>
      </c>
    </row>
    <row r="347" spans="1:55">
      <c r="A347" t="s">
        <v>54</v>
      </c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3">
        <f t="shared" si="11"/>
        <v>0</v>
      </c>
      <c r="BC347" s="3">
        <f t="shared" si="12"/>
        <v>0</v>
      </c>
    </row>
    <row r="348" spans="1:55">
      <c r="A348" t="s">
        <v>84</v>
      </c>
      <c r="B348">
        <v>251085</v>
      </c>
      <c r="C348" t="s">
        <v>128</v>
      </c>
      <c r="D348" t="s">
        <v>235</v>
      </c>
      <c r="E348" t="s">
        <v>101</v>
      </c>
      <c r="F348" s="2">
        <v>0</v>
      </c>
      <c r="G348" s="2">
        <v>0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28593.47</v>
      </c>
      <c r="S348" s="2">
        <v>0</v>
      </c>
      <c r="T348" s="2">
        <v>11468.64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0</v>
      </c>
      <c r="AE348" s="2">
        <v>0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 s="2">
        <v>0</v>
      </c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 s="2">
        <v>0</v>
      </c>
      <c r="BA348" s="2">
        <v>0</v>
      </c>
      <c r="BB348" s="3">
        <f t="shared" si="11"/>
        <v>0</v>
      </c>
      <c r="BC348" s="3">
        <f t="shared" si="12"/>
        <v>40062.11</v>
      </c>
    </row>
    <row r="349" spans="1:55">
      <c r="A349" t="s">
        <v>84</v>
      </c>
      <c r="B349">
        <v>251085</v>
      </c>
      <c r="C349" t="s">
        <v>128</v>
      </c>
      <c r="D349" t="s">
        <v>233</v>
      </c>
      <c r="E349" t="s">
        <v>93</v>
      </c>
      <c r="F349" s="2">
        <v>0</v>
      </c>
      <c r="G349" s="2">
        <v>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223384.86</v>
      </c>
      <c r="S349" s="2">
        <v>0</v>
      </c>
      <c r="T349" s="2">
        <v>70876.94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2">
        <v>0</v>
      </c>
      <c r="AH349" s="2">
        <v>0</v>
      </c>
      <c r="AI349" s="2">
        <v>0</v>
      </c>
      <c r="AJ349" s="2">
        <v>0</v>
      </c>
      <c r="AK349" s="2">
        <v>0</v>
      </c>
      <c r="AL349" s="2">
        <v>0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 s="2">
        <v>0</v>
      </c>
      <c r="BA349" s="2">
        <v>0</v>
      </c>
      <c r="BB349" s="3">
        <f t="shared" si="11"/>
        <v>0</v>
      </c>
      <c r="BC349" s="3">
        <f t="shared" si="12"/>
        <v>294261.8</v>
      </c>
    </row>
    <row r="350" spans="1:55">
      <c r="A350" t="s">
        <v>84</v>
      </c>
      <c r="B350">
        <v>251085</v>
      </c>
      <c r="C350" t="s">
        <v>128</v>
      </c>
      <c r="D350" t="s">
        <v>234</v>
      </c>
      <c r="E350" t="s">
        <v>87</v>
      </c>
      <c r="F350" s="2">
        <v>0</v>
      </c>
      <c r="G350" s="2">
        <v>0</v>
      </c>
      <c r="H350" s="2">
        <v>0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14180.93</v>
      </c>
      <c r="S350" s="2">
        <v>0</v>
      </c>
      <c r="T350" s="2">
        <v>12825.7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0</v>
      </c>
      <c r="AF350" s="2">
        <v>0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 s="2">
        <v>0</v>
      </c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 s="2">
        <v>0</v>
      </c>
      <c r="BA350" s="2">
        <v>0</v>
      </c>
      <c r="BB350" s="3">
        <f t="shared" si="11"/>
        <v>0</v>
      </c>
      <c r="BC350" s="3">
        <f t="shared" si="12"/>
        <v>27006.63</v>
      </c>
    </row>
    <row r="351" spans="1:55">
      <c r="A351" t="s">
        <v>84</v>
      </c>
      <c r="B351">
        <v>251085</v>
      </c>
      <c r="C351" t="s">
        <v>128</v>
      </c>
      <c r="D351" t="s">
        <v>232</v>
      </c>
      <c r="E351" t="s">
        <v>89</v>
      </c>
      <c r="F351" s="2">
        <v>0</v>
      </c>
      <c r="G351" s="2">
        <v>0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531</v>
      </c>
      <c r="S351" s="2">
        <v>0</v>
      </c>
      <c r="T351" s="2">
        <v>531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 s="2">
        <v>0</v>
      </c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 s="2">
        <v>0</v>
      </c>
      <c r="BA351" s="2">
        <v>0</v>
      </c>
      <c r="BB351" s="3">
        <f t="shared" si="11"/>
        <v>0</v>
      </c>
      <c r="BC351" s="3">
        <f t="shared" si="12"/>
        <v>1062</v>
      </c>
    </row>
    <row r="352" spans="1:55">
      <c r="A352" t="s">
        <v>84</v>
      </c>
      <c r="B352">
        <v>251085</v>
      </c>
      <c r="C352" t="s">
        <v>128</v>
      </c>
      <c r="D352" t="s">
        <v>231</v>
      </c>
      <c r="E352" t="s">
        <v>64</v>
      </c>
      <c r="F352" s="2">
        <v>0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2">
        <v>0</v>
      </c>
      <c r="AN352" s="2">
        <v>0</v>
      </c>
      <c r="AO352" s="2">
        <v>0</v>
      </c>
      <c r="AP352" s="2">
        <v>0</v>
      </c>
      <c r="AQ352" s="2">
        <v>0</v>
      </c>
      <c r="AR352" s="2">
        <v>0</v>
      </c>
      <c r="AS352" s="2">
        <v>0</v>
      </c>
      <c r="AT352" s="2">
        <v>0</v>
      </c>
      <c r="AU352" s="2">
        <v>0</v>
      </c>
      <c r="AV352" s="2">
        <v>0</v>
      </c>
      <c r="AW352" s="2">
        <v>0</v>
      </c>
      <c r="AX352" s="2">
        <v>0</v>
      </c>
      <c r="AY352" s="2">
        <v>0</v>
      </c>
      <c r="AZ352" s="2">
        <v>0</v>
      </c>
      <c r="BA352" s="2">
        <v>0</v>
      </c>
      <c r="BB352" s="3">
        <f t="shared" si="11"/>
        <v>0</v>
      </c>
      <c r="BC352" s="3">
        <f t="shared" si="12"/>
        <v>0</v>
      </c>
    </row>
    <row r="353" spans="1:55">
      <c r="A353" t="s">
        <v>54</v>
      </c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3">
        <f t="shared" si="11"/>
        <v>0</v>
      </c>
      <c r="BC353" s="3">
        <f t="shared" si="12"/>
        <v>0</v>
      </c>
    </row>
    <row r="354" spans="1:55">
      <c r="A354" t="s">
        <v>84</v>
      </c>
      <c r="B354">
        <v>251085</v>
      </c>
      <c r="C354" t="s">
        <v>128</v>
      </c>
      <c r="D354" t="s">
        <v>235</v>
      </c>
      <c r="E354" t="s">
        <v>102</v>
      </c>
      <c r="F354" s="2">
        <v>0</v>
      </c>
      <c r="G354" s="2">
        <v>0</v>
      </c>
      <c r="H354" s="2">
        <v>0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5623.65</v>
      </c>
      <c r="AA354" s="2">
        <v>0</v>
      </c>
      <c r="AB354" s="2">
        <v>5185.8999999999996</v>
      </c>
      <c r="AC354" s="2">
        <v>0</v>
      </c>
      <c r="AD354" s="2">
        <v>4441.7</v>
      </c>
      <c r="AE354" s="2">
        <v>0</v>
      </c>
      <c r="AF354" s="2">
        <v>5334.28</v>
      </c>
      <c r="AG354" s="2">
        <v>0</v>
      </c>
      <c r="AH354" s="2">
        <v>6331.97</v>
      </c>
      <c r="AI354" s="2">
        <v>0</v>
      </c>
      <c r="AJ354" s="2">
        <v>7987.86</v>
      </c>
      <c r="AK354" s="2">
        <v>0</v>
      </c>
      <c r="AL354" s="2">
        <v>12570.83</v>
      </c>
      <c r="AM354" s="2">
        <v>0</v>
      </c>
      <c r="AN354" s="2">
        <v>13225.88</v>
      </c>
      <c r="AO354" s="2">
        <v>0</v>
      </c>
      <c r="AP354" s="2">
        <v>14069.31</v>
      </c>
      <c r="AQ354" s="2">
        <v>0</v>
      </c>
      <c r="AR354" s="2">
        <v>13988.13</v>
      </c>
      <c r="AS354" s="2">
        <v>0</v>
      </c>
      <c r="AT354" s="2">
        <v>10209.959999999999</v>
      </c>
      <c r="AU354" s="2">
        <v>0</v>
      </c>
      <c r="AV354" s="2">
        <v>8865.0400000000009</v>
      </c>
      <c r="AW354" s="2">
        <v>0</v>
      </c>
      <c r="AX354" s="2">
        <v>7477.27</v>
      </c>
      <c r="AY354" s="2">
        <v>0</v>
      </c>
      <c r="AZ354" s="2">
        <v>6297.72</v>
      </c>
      <c r="BA354" s="2">
        <v>0</v>
      </c>
      <c r="BB354" s="3">
        <f t="shared" si="11"/>
        <v>110799.95</v>
      </c>
      <c r="BC354" s="3">
        <f t="shared" si="12"/>
        <v>10809.55</v>
      </c>
    </row>
    <row r="355" spans="1:55">
      <c r="A355" t="s">
        <v>84</v>
      </c>
      <c r="B355">
        <v>251085</v>
      </c>
      <c r="C355" t="s">
        <v>128</v>
      </c>
      <c r="D355" t="s">
        <v>233</v>
      </c>
      <c r="E355" t="s">
        <v>96</v>
      </c>
      <c r="F355" s="2">
        <v>0</v>
      </c>
      <c r="G355" s="2">
        <v>0</v>
      </c>
      <c r="H355" s="2">
        <v>0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32190.15</v>
      </c>
      <c r="AA355" s="2">
        <v>0</v>
      </c>
      <c r="AB355" s="2">
        <v>27740.71</v>
      </c>
      <c r="AC355" s="2">
        <v>0</v>
      </c>
      <c r="AD355" s="2">
        <v>22656.92</v>
      </c>
      <c r="AE355" s="2">
        <v>0</v>
      </c>
      <c r="AF355" s="2">
        <v>28754.32</v>
      </c>
      <c r="AG355" s="2">
        <v>0</v>
      </c>
      <c r="AH355" s="2">
        <v>35569.699999999997</v>
      </c>
      <c r="AI355" s="2">
        <v>0</v>
      </c>
      <c r="AJ355" s="2">
        <v>46881.33</v>
      </c>
      <c r="AK355" s="2">
        <v>0</v>
      </c>
      <c r="AL355" s="2">
        <v>85267.76</v>
      </c>
      <c r="AM355" s="2">
        <v>0</v>
      </c>
      <c r="AN355" s="2">
        <v>91532.42</v>
      </c>
      <c r="AO355" s="2">
        <v>0</v>
      </c>
      <c r="AP355" s="2">
        <v>99598.63</v>
      </c>
      <c r="AQ355" s="2">
        <v>0</v>
      </c>
      <c r="AR355" s="2">
        <v>98822.25</v>
      </c>
      <c r="AS355" s="2">
        <v>0</v>
      </c>
      <c r="AT355" s="2">
        <v>62689.21</v>
      </c>
      <c r="AU355" s="2">
        <v>0</v>
      </c>
      <c r="AV355" s="2">
        <v>52873.52</v>
      </c>
      <c r="AW355" s="2">
        <v>0</v>
      </c>
      <c r="AX355" s="2">
        <v>24501.61</v>
      </c>
      <c r="AY355" s="2">
        <v>0</v>
      </c>
      <c r="AZ355" s="2">
        <v>19092.349999999999</v>
      </c>
      <c r="BA355" s="2">
        <v>0</v>
      </c>
      <c r="BB355" s="3">
        <f t="shared" si="11"/>
        <v>668240.02</v>
      </c>
      <c r="BC355" s="3">
        <f t="shared" si="12"/>
        <v>59930.86</v>
      </c>
    </row>
    <row r="356" spans="1:55">
      <c r="A356" t="s">
        <v>84</v>
      </c>
      <c r="B356">
        <v>251085</v>
      </c>
      <c r="C356" t="s">
        <v>128</v>
      </c>
      <c r="D356" t="s">
        <v>234</v>
      </c>
      <c r="E356" t="s">
        <v>87</v>
      </c>
      <c r="F356" s="2">
        <v>0</v>
      </c>
      <c r="G356" s="2">
        <v>0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12825.7</v>
      </c>
      <c r="AA356" s="2">
        <v>0</v>
      </c>
      <c r="AB356" s="2">
        <v>13216.15</v>
      </c>
      <c r="AC356" s="2">
        <v>0</v>
      </c>
      <c r="AD356" s="2">
        <v>13216.15</v>
      </c>
      <c r="AE356" s="2">
        <v>0</v>
      </c>
      <c r="AF356" s="2">
        <v>13216.15</v>
      </c>
      <c r="AG356" s="2">
        <v>0</v>
      </c>
      <c r="AH356" s="2">
        <v>13216.15</v>
      </c>
      <c r="AI356" s="2">
        <v>0</v>
      </c>
      <c r="AJ356" s="2">
        <v>13216.15</v>
      </c>
      <c r="AK356" s="2">
        <v>0</v>
      </c>
      <c r="AL356" s="2">
        <v>13216.15</v>
      </c>
      <c r="AM356" s="2">
        <v>0</v>
      </c>
      <c r="AN356" s="2">
        <v>13216.15</v>
      </c>
      <c r="AO356" s="2">
        <v>0</v>
      </c>
      <c r="AP356" s="2">
        <v>13216.15</v>
      </c>
      <c r="AQ356" s="2">
        <v>0</v>
      </c>
      <c r="AR356" s="2">
        <v>10573.4</v>
      </c>
      <c r="AS356" s="2">
        <v>0</v>
      </c>
      <c r="AT356" s="2">
        <v>10573.4</v>
      </c>
      <c r="AU356" s="2">
        <v>0</v>
      </c>
      <c r="AV356" s="2">
        <v>10573.4</v>
      </c>
      <c r="AW356" s="2">
        <v>0</v>
      </c>
      <c r="AX356" s="2">
        <v>10573.4</v>
      </c>
      <c r="AY356" s="2">
        <v>0</v>
      </c>
      <c r="AZ356" s="2">
        <v>10895.24</v>
      </c>
      <c r="BA356" s="2">
        <v>0</v>
      </c>
      <c r="BB356" s="3">
        <f t="shared" si="11"/>
        <v>145701.88999999996</v>
      </c>
      <c r="BC356" s="3">
        <f t="shared" si="12"/>
        <v>26041.85</v>
      </c>
    </row>
    <row r="357" spans="1:55">
      <c r="A357" t="s">
        <v>84</v>
      </c>
      <c r="B357">
        <v>251085</v>
      </c>
      <c r="C357" t="s">
        <v>128</v>
      </c>
      <c r="D357" t="s">
        <v>232</v>
      </c>
      <c r="E357" t="s">
        <v>89</v>
      </c>
      <c r="F357" s="2">
        <v>0</v>
      </c>
      <c r="G357" s="2">
        <v>0</v>
      </c>
      <c r="H357" s="2">
        <v>0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531</v>
      </c>
      <c r="AA357" s="2">
        <v>0</v>
      </c>
      <c r="AB357" s="2">
        <v>547</v>
      </c>
      <c r="AC357" s="2">
        <v>0</v>
      </c>
      <c r="AD357" s="2">
        <v>547</v>
      </c>
      <c r="AE357" s="2">
        <v>0</v>
      </c>
      <c r="AF357" s="2">
        <v>547</v>
      </c>
      <c r="AG357" s="2">
        <v>0</v>
      </c>
      <c r="AH357" s="2">
        <v>547</v>
      </c>
      <c r="AI357" s="2">
        <v>0</v>
      </c>
      <c r="AJ357" s="2">
        <v>547</v>
      </c>
      <c r="AK357" s="2">
        <v>0</v>
      </c>
      <c r="AL357" s="2">
        <v>547</v>
      </c>
      <c r="AM357" s="2">
        <v>0</v>
      </c>
      <c r="AN357" s="2">
        <v>547</v>
      </c>
      <c r="AO357" s="2">
        <v>0</v>
      </c>
      <c r="AP357" s="2">
        <v>547</v>
      </c>
      <c r="AQ357" s="2">
        <v>0</v>
      </c>
      <c r="AR357" s="2">
        <v>547</v>
      </c>
      <c r="AS357" s="2">
        <v>0</v>
      </c>
      <c r="AT357" s="2">
        <v>547</v>
      </c>
      <c r="AU357" s="2">
        <v>0</v>
      </c>
      <c r="AV357" s="2">
        <v>547</v>
      </c>
      <c r="AW357" s="2">
        <v>0</v>
      </c>
      <c r="AX357" s="2">
        <v>547</v>
      </c>
      <c r="AY357" s="2">
        <v>0</v>
      </c>
      <c r="AZ357" s="2">
        <v>564</v>
      </c>
      <c r="BA357" s="2">
        <v>0</v>
      </c>
      <c r="BB357" s="3">
        <f t="shared" si="11"/>
        <v>6581</v>
      </c>
      <c r="BC357" s="3">
        <f t="shared" si="12"/>
        <v>1078</v>
      </c>
    </row>
    <row r="358" spans="1:55">
      <c r="A358" t="s">
        <v>84</v>
      </c>
      <c r="B358">
        <v>251085</v>
      </c>
      <c r="C358" t="s">
        <v>128</v>
      </c>
      <c r="D358" t="s">
        <v>231</v>
      </c>
      <c r="E358" t="s">
        <v>64</v>
      </c>
      <c r="F358" s="2">
        <v>0</v>
      </c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 s="2">
        <v>0</v>
      </c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 s="2">
        <v>0</v>
      </c>
      <c r="BA358" s="2">
        <v>0</v>
      </c>
      <c r="BB358" s="3">
        <f t="shared" si="11"/>
        <v>0</v>
      </c>
      <c r="BC358" s="3">
        <f t="shared" si="12"/>
        <v>0</v>
      </c>
    </row>
    <row r="359" spans="1:55">
      <c r="A359" t="s">
        <v>54</v>
      </c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3">
        <f t="shared" si="11"/>
        <v>0</v>
      </c>
      <c r="BC359" s="3">
        <f t="shared" si="12"/>
        <v>0</v>
      </c>
    </row>
    <row r="360" spans="1:55">
      <c r="A360" t="s">
        <v>84</v>
      </c>
      <c r="B360">
        <v>251085</v>
      </c>
      <c r="C360" t="s">
        <v>128</v>
      </c>
      <c r="D360" t="s">
        <v>235</v>
      </c>
      <c r="E360" t="s">
        <v>86</v>
      </c>
      <c r="F360" s="2">
        <v>10122.91</v>
      </c>
      <c r="G360" s="2">
        <v>0</v>
      </c>
      <c r="H360" s="2">
        <v>9301.16</v>
      </c>
      <c r="I360" s="2">
        <v>0</v>
      </c>
      <c r="J360" s="2">
        <v>4997.18</v>
      </c>
      <c r="K360" s="2">
        <v>0</v>
      </c>
      <c r="L360" s="2">
        <v>17204.490000000002</v>
      </c>
      <c r="M360" s="2">
        <v>0</v>
      </c>
      <c r="N360" s="2">
        <v>17900.96</v>
      </c>
      <c r="O360" s="2">
        <v>0</v>
      </c>
      <c r="P360" s="2">
        <v>6817.71</v>
      </c>
      <c r="Q360" s="2">
        <v>0</v>
      </c>
      <c r="R360" s="2">
        <v>6803.42</v>
      </c>
      <c r="S360" s="2">
        <v>0</v>
      </c>
      <c r="T360" s="2">
        <v>6019</v>
      </c>
      <c r="U360" s="2">
        <v>0</v>
      </c>
      <c r="V360" s="2">
        <v>6354.48</v>
      </c>
      <c r="W360" s="2">
        <v>0</v>
      </c>
      <c r="X360" s="2">
        <v>6338.18</v>
      </c>
      <c r="Y360" s="2">
        <v>0</v>
      </c>
      <c r="Z360" s="2">
        <v>25577.58</v>
      </c>
      <c r="AA360" s="2">
        <v>0</v>
      </c>
      <c r="AB360" s="2">
        <v>4894.93</v>
      </c>
      <c r="AC360" s="2">
        <v>0</v>
      </c>
      <c r="AD360" s="2">
        <v>3574.9</v>
      </c>
      <c r="AE360" s="2">
        <v>0</v>
      </c>
      <c r="AF360" s="2">
        <v>3641.74</v>
      </c>
      <c r="AG360" s="2">
        <v>0</v>
      </c>
      <c r="AH360" s="2">
        <v>-681.05</v>
      </c>
      <c r="AI360" s="2">
        <v>0</v>
      </c>
      <c r="AJ360" s="2">
        <v>5363.47</v>
      </c>
      <c r="AK360" s="2">
        <v>0</v>
      </c>
      <c r="AL360" s="2">
        <v>5936.42</v>
      </c>
      <c r="AM360" s="2">
        <v>0</v>
      </c>
      <c r="AN360" s="2">
        <v>6415.88</v>
      </c>
      <c r="AO360" s="2">
        <v>0</v>
      </c>
      <c r="AP360" s="2">
        <v>6817.96</v>
      </c>
      <c r="AQ360" s="2">
        <v>0</v>
      </c>
      <c r="AR360" s="2">
        <v>5709.67</v>
      </c>
      <c r="AS360" s="2">
        <v>0</v>
      </c>
      <c r="AT360" s="2">
        <v>5771.63</v>
      </c>
      <c r="AU360" s="2">
        <v>0</v>
      </c>
      <c r="AV360" s="2">
        <v>5433.15</v>
      </c>
      <c r="AW360" s="2">
        <v>0</v>
      </c>
      <c r="AX360" s="2">
        <v>2421.06</v>
      </c>
      <c r="AY360" s="2">
        <v>0</v>
      </c>
      <c r="AZ360" s="2">
        <v>1542.25</v>
      </c>
      <c r="BA360" s="2">
        <v>0</v>
      </c>
      <c r="BB360" s="3">
        <f t="shared" si="11"/>
        <v>51947.079999999994</v>
      </c>
      <c r="BC360" s="3">
        <f t="shared" si="12"/>
        <v>122332</v>
      </c>
    </row>
    <row r="361" spans="1:55">
      <c r="A361" t="s">
        <v>84</v>
      </c>
      <c r="B361">
        <v>251085</v>
      </c>
      <c r="C361" t="s">
        <v>128</v>
      </c>
      <c r="D361" t="s">
        <v>234</v>
      </c>
      <c r="E361" t="s">
        <v>87</v>
      </c>
      <c r="F361" s="2">
        <v>29493.3</v>
      </c>
      <c r="G361" s="2">
        <v>0</v>
      </c>
      <c r="H361" s="2">
        <v>29493.3</v>
      </c>
      <c r="I361" s="2">
        <v>0</v>
      </c>
      <c r="J361" s="2">
        <v>3528.45</v>
      </c>
      <c r="K361" s="2">
        <v>0</v>
      </c>
      <c r="L361" s="2">
        <v>29573.88</v>
      </c>
      <c r="M361" s="2">
        <v>0</v>
      </c>
      <c r="N361" s="2">
        <v>29493.3</v>
      </c>
      <c r="O361" s="2">
        <v>0</v>
      </c>
      <c r="P361" s="2">
        <v>3528.45</v>
      </c>
      <c r="Q361" s="2">
        <v>0</v>
      </c>
      <c r="R361" s="2">
        <v>3490.26</v>
      </c>
      <c r="S361" s="2">
        <v>0</v>
      </c>
      <c r="T361" s="2">
        <v>3446.41</v>
      </c>
      <c r="U361" s="2">
        <v>0</v>
      </c>
      <c r="V361" s="2">
        <v>3446.41</v>
      </c>
      <c r="W361" s="2">
        <v>0</v>
      </c>
      <c r="X361" s="2">
        <v>3446.41</v>
      </c>
      <c r="Y361" s="2">
        <v>0</v>
      </c>
      <c r="Z361" s="2">
        <v>3077.94</v>
      </c>
      <c r="AA361" s="2">
        <v>0</v>
      </c>
      <c r="AB361" s="2">
        <v>3112.81</v>
      </c>
      <c r="AC361" s="2">
        <v>0</v>
      </c>
      <c r="AD361" s="2">
        <v>3171.62</v>
      </c>
      <c r="AE361" s="2">
        <v>0</v>
      </c>
      <c r="AF361" s="2">
        <v>3171.62</v>
      </c>
      <c r="AG361" s="2">
        <v>0</v>
      </c>
      <c r="AH361" s="2">
        <v>3171.62</v>
      </c>
      <c r="AI361" s="2">
        <v>0</v>
      </c>
      <c r="AJ361" s="2">
        <v>3171.62</v>
      </c>
      <c r="AK361" s="2">
        <v>0</v>
      </c>
      <c r="AL361" s="2">
        <v>3157.8</v>
      </c>
      <c r="AM361" s="2">
        <v>0</v>
      </c>
      <c r="AN361" s="2">
        <v>3455.42</v>
      </c>
      <c r="AO361" s="2">
        <v>0</v>
      </c>
      <c r="AP361" s="2">
        <v>3440.28</v>
      </c>
      <c r="AQ361" s="2">
        <v>0</v>
      </c>
      <c r="AR361" s="2">
        <v>3218.79</v>
      </c>
      <c r="AS361" s="2">
        <v>0</v>
      </c>
      <c r="AT361" s="2">
        <v>3242.31</v>
      </c>
      <c r="AU361" s="2">
        <v>0</v>
      </c>
      <c r="AV361" s="2">
        <v>3061.06</v>
      </c>
      <c r="AW361" s="2">
        <v>0</v>
      </c>
      <c r="AX361" s="2">
        <v>3061.06</v>
      </c>
      <c r="AY361" s="2">
        <v>0</v>
      </c>
      <c r="AZ361" s="2">
        <v>3108.65</v>
      </c>
      <c r="BA361" s="2">
        <v>0</v>
      </c>
      <c r="BB361" s="3">
        <f t="shared" si="11"/>
        <v>38431.85</v>
      </c>
      <c r="BC361" s="3">
        <f t="shared" si="12"/>
        <v>145130.91999999998</v>
      </c>
    </row>
    <row r="362" spans="1:55">
      <c r="A362" t="s">
        <v>84</v>
      </c>
      <c r="B362">
        <v>251085</v>
      </c>
      <c r="C362" t="s">
        <v>128</v>
      </c>
      <c r="D362" t="s">
        <v>233</v>
      </c>
      <c r="E362" t="s">
        <v>88</v>
      </c>
      <c r="F362" s="2">
        <v>49857.94</v>
      </c>
      <c r="G362" s="2">
        <v>0</v>
      </c>
      <c r="H362" s="2">
        <v>48888.86</v>
      </c>
      <c r="I362" s="2">
        <v>0</v>
      </c>
      <c r="J362" s="2">
        <v>21591.75</v>
      </c>
      <c r="K362" s="2">
        <v>0</v>
      </c>
      <c r="L362" s="2">
        <v>83298.100000000006</v>
      </c>
      <c r="M362" s="2">
        <v>0</v>
      </c>
      <c r="N362" s="2">
        <v>79648.59</v>
      </c>
      <c r="O362" s="2">
        <v>0</v>
      </c>
      <c r="P362" s="2">
        <v>22024.99</v>
      </c>
      <c r="Q362" s="2">
        <v>0</v>
      </c>
      <c r="R362" s="2">
        <v>26938.49</v>
      </c>
      <c r="S362" s="2">
        <v>0</v>
      </c>
      <c r="T362" s="2">
        <v>22997.4</v>
      </c>
      <c r="U362" s="2">
        <v>0</v>
      </c>
      <c r="V362" s="2">
        <v>23002.16</v>
      </c>
      <c r="W362" s="2">
        <v>0</v>
      </c>
      <c r="X362" s="2">
        <v>21902.240000000002</v>
      </c>
      <c r="Y362" s="2">
        <v>0</v>
      </c>
      <c r="Z362" s="2">
        <v>18900.7</v>
      </c>
      <c r="AA362" s="2">
        <v>0</v>
      </c>
      <c r="AB362" s="2">
        <v>17955.79</v>
      </c>
      <c r="AC362" s="2">
        <v>0</v>
      </c>
      <c r="AD362" s="2">
        <v>11551.97</v>
      </c>
      <c r="AE362" s="2">
        <v>0</v>
      </c>
      <c r="AF362" s="2">
        <v>12040.93</v>
      </c>
      <c r="AG362" s="2">
        <v>0</v>
      </c>
      <c r="AH362" s="2">
        <v>-7126.45</v>
      </c>
      <c r="AI362" s="2">
        <v>0</v>
      </c>
      <c r="AJ362" s="2">
        <v>15950.95</v>
      </c>
      <c r="AK362" s="2">
        <v>0</v>
      </c>
      <c r="AL362" s="2">
        <v>18138.41</v>
      </c>
      <c r="AM362" s="2">
        <v>0</v>
      </c>
      <c r="AN362" s="2">
        <v>19365.939999999999</v>
      </c>
      <c r="AO362" s="2">
        <v>0</v>
      </c>
      <c r="AP362" s="2">
        <v>20258.87</v>
      </c>
      <c r="AQ362" s="2">
        <v>0</v>
      </c>
      <c r="AR362" s="2">
        <v>13515.73</v>
      </c>
      <c r="AS362" s="2">
        <v>0</v>
      </c>
      <c r="AT362" s="2">
        <v>12371.94</v>
      </c>
      <c r="AU362" s="2">
        <v>0</v>
      </c>
      <c r="AV362" s="2">
        <v>10105.32</v>
      </c>
      <c r="AW362" s="2">
        <v>0</v>
      </c>
      <c r="AX362" s="2">
        <v>3688.44</v>
      </c>
      <c r="AY362" s="2">
        <v>0</v>
      </c>
      <c r="AZ362" s="2">
        <v>2595.12</v>
      </c>
      <c r="BA362" s="2">
        <v>0</v>
      </c>
      <c r="BB362" s="3">
        <f t="shared" si="11"/>
        <v>132457.16999999998</v>
      </c>
      <c r="BC362" s="3">
        <f t="shared" si="12"/>
        <v>437007.00999999995</v>
      </c>
    </row>
    <row r="363" spans="1:55">
      <c r="A363" t="s">
        <v>84</v>
      </c>
      <c r="B363">
        <v>251085</v>
      </c>
      <c r="C363" t="s">
        <v>128</v>
      </c>
      <c r="D363" t="s">
        <v>232</v>
      </c>
      <c r="E363" t="s">
        <v>89</v>
      </c>
      <c r="F363" s="2">
        <v>2124</v>
      </c>
      <c r="G363" s="2">
        <v>0</v>
      </c>
      <c r="H363" s="2">
        <v>2124</v>
      </c>
      <c r="I363" s="2">
        <v>0</v>
      </c>
      <c r="J363" s="2">
        <v>1593</v>
      </c>
      <c r="K363" s="2">
        <v>0</v>
      </c>
      <c r="L363" s="2">
        <v>2124</v>
      </c>
      <c r="M363" s="2">
        <v>0</v>
      </c>
      <c r="N363" s="2">
        <v>2124</v>
      </c>
      <c r="O363" s="2">
        <v>0</v>
      </c>
      <c r="P363" s="2">
        <v>1593</v>
      </c>
      <c r="Q363" s="2">
        <v>0</v>
      </c>
      <c r="R363" s="2">
        <v>1593</v>
      </c>
      <c r="S363" s="2">
        <v>0</v>
      </c>
      <c r="T363" s="2">
        <v>1593</v>
      </c>
      <c r="U363" s="2">
        <v>0</v>
      </c>
      <c r="V363" s="2">
        <v>1593</v>
      </c>
      <c r="W363" s="2">
        <v>0</v>
      </c>
      <c r="X363" s="2">
        <v>1593</v>
      </c>
      <c r="Y363" s="2">
        <v>0</v>
      </c>
      <c r="Z363" s="2">
        <v>1593</v>
      </c>
      <c r="AA363" s="2">
        <v>0</v>
      </c>
      <c r="AB363" s="2">
        <v>1609</v>
      </c>
      <c r="AC363" s="2">
        <v>0</v>
      </c>
      <c r="AD363" s="2">
        <v>1641</v>
      </c>
      <c r="AE363" s="2">
        <v>0</v>
      </c>
      <c r="AF363" s="2">
        <v>1641</v>
      </c>
      <c r="AG363" s="2">
        <v>0</v>
      </c>
      <c r="AH363" s="2">
        <v>1641</v>
      </c>
      <c r="AI363" s="2">
        <v>0</v>
      </c>
      <c r="AJ363" s="2">
        <v>1641</v>
      </c>
      <c r="AK363" s="2">
        <v>0</v>
      </c>
      <c r="AL363" s="2">
        <v>1641</v>
      </c>
      <c r="AM363" s="2">
        <v>0</v>
      </c>
      <c r="AN363" s="2">
        <v>1641</v>
      </c>
      <c r="AO363" s="2">
        <v>0</v>
      </c>
      <c r="AP363" s="2">
        <v>1641</v>
      </c>
      <c r="AQ363" s="2">
        <v>0</v>
      </c>
      <c r="AR363" s="2">
        <v>1641</v>
      </c>
      <c r="AS363" s="2">
        <v>0</v>
      </c>
      <c r="AT363" s="2">
        <v>1641</v>
      </c>
      <c r="AU363" s="2">
        <v>0</v>
      </c>
      <c r="AV363" s="2">
        <v>1641</v>
      </c>
      <c r="AW363" s="2">
        <v>0</v>
      </c>
      <c r="AX363" s="2">
        <v>1641</v>
      </c>
      <c r="AY363" s="2">
        <v>0</v>
      </c>
      <c r="AZ363" s="2">
        <v>1658</v>
      </c>
      <c r="BA363" s="2">
        <v>0</v>
      </c>
      <c r="BB363" s="3">
        <f t="shared" si="11"/>
        <v>19709</v>
      </c>
      <c r="BC363" s="3">
        <f t="shared" si="12"/>
        <v>21256</v>
      </c>
    </row>
    <row r="364" spans="1:55">
      <c r="A364" t="s">
        <v>84</v>
      </c>
      <c r="B364">
        <v>251085</v>
      </c>
      <c r="C364" t="s">
        <v>128</v>
      </c>
      <c r="D364" t="s">
        <v>231</v>
      </c>
      <c r="E364" t="s">
        <v>64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>
        <v>0</v>
      </c>
      <c r="AM364" s="2">
        <v>0</v>
      </c>
      <c r="AN364" s="2">
        <v>0</v>
      </c>
      <c r="AO364" s="2">
        <v>0</v>
      </c>
      <c r="AP364" s="2">
        <v>0</v>
      </c>
      <c r="AQ364" s="2">
        <v>0</v>
      </c>
      <c r="AR364" s="2">
        <v>0</v>
      </c>
      <c r="AS364" s="2">
        <v>0</v>
      </c>
      <c r="AT364" s="2">
        <v>0</v>
      </c>
      <c r="AU364" s="2">
        <v>0</v>
      </c>
      <c r="AV364" s="2">
        <v>0</v>
      </c>
      <c r="AW364" s="2">
        <v>0</v>
      </c>
      <c r="AX364" s="2">
        <v>0</v>
      </c>
      <c r="AY364" s="2">
        <v>0</v>
      </c>
      <c r="AZ364" s="2">
        <v>0</v>
      </c>
      <c r="BA364" s="2">
        <v>0</v>
      </c>
      <c r="BB364" s="3">
        <f t="shared" si="11"/>
        <v>0</v>
      </c>
      <c r="BC364" s="3">
        <f t="shared" si="12"/>
        <v>0</v>
      </c>
    </row>
    <row r="365" spans="1:55">
      <c r="A365" t="s">
        <v>54</v>
      </c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3">
        <f t="shared" si="11"/>
        <v>0</v>
      </c>
      <c r="BC365" s="3">
        <f t="shared" si="12"/>
        <v>0</v>
      </c>
    </row>
    <row r="366" spans="1:55">
      <c r="A366" t="s">
        <v>84</v>
      </c>
      <c r="B366">
        <v>251085</v>
      </c>
      <c r="C366" t="s">
        <v>128</v>
      </c>
      <c r="D366" t="s">
        <v>232</v>
      </c>
      <c r="E366" t="s">
        <v>89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531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2">
        <v>0</v>
      </c>
      <c r="AN366" s="2">
        <v>0</v>
      </c>
      <c r="AO366" s="2">
        <v>0</v>
      </c>
      <c r="AP366" s="2">
        <v>0</v>
      </c>
      <c r="AQ366" s="2">
        <v>0</v>
      </c>
      <c r="AR366" s="2">
        <v>0</v>
      </c>
      <c r="AS366" s="2">
        <v>0</v>
      </c>
      <c r="AT366" s="2">
        <v>0</v>
      </c>
      <c r="AU366" s="2">
        <v>0</v>
      </c>
      <c r="AV366" s="2">
        <v>0</v>
      </c>
      <c r="AW366" s="2">
        <v>0</v>
      </c>
      <c r="AX366" s="2">
        <v>0</v>
      </c>
      <c r="AY366" s="2">
        <v>0</v>
      </c>
      <c r="AZ366" s="2">
        <v>0</v>
      </c>
      <c r="BA366" s="2">
        <v>0</v>
      </c>
      <c r="BB366" s="3">
        <f t="shared" si="11"/>
        <v>0</v>
      </c>
      <c r="BC366" s="3">
        <f t="shared" si="12"/>
        <v>531</v>
      </c>
    </row>
    <row r="367" spans="1:55">
      <c r="A367" t="s">
        <v>54</v>
      </c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3">
        <f t="shared" si="11"/>
        <v>0</v>
      </c>
      <c r="BC367" s="3">
        <f t="shared" si="12"/>
        <v>0</v>
      </c>
    </row>
    <row r="368" spans="1:55">
      <c r="A368" t="s">
        <v>84</v>
      </c>
      <c r="B368">
        <v>251087</v>
      </c>
      <c r="C368" t="s">
        <v>129</v>
      </c>
      <c r="D368" t="s">
        <v>235</v>
      </c>
      <c r="E368" t="s">
        <v>97</v>
      </c>
      <c r="F368" s="2">
        <v>2997.1</v>
      </c>
      <c r="G368" s="2">
        <v>0</v>
      </c>
      <c r="H368" s="2">
        <v>3772.45</v>
      </c>
      <c r="I368" s="2">
        <v>0</v>
      </c>
      <c r="J368" s="2">
        <v>3189.6</v>
      </c>
      <c r="K368" s="2">
        <v>0</v>
      </c>
      <c r="L368" s="2">
        <v>4152.05</v>
      </c>
      <c r="M368" s="2">
        <v>0</v>
      </c>
      <c r="N368" s="2">
        <v>5473</v>
      </c>
      <c r="O368" s="2">
        <v>0</v>
      </c>
      <c r="P368" s="2">
        <v>7381.75</v>
      </c>
      <c r="Q368" s="2">
        <v>0</v>
      </c>
      <c r="R368" s="2">
        <v>6681.8</v>
      </c>
      <c r="S368" s="2">
        <v>0</v>
      </c>
      <c r="T368" s="2">
        <v>5774.9</v>
      </c>
      <c r="U368" s="2">
        <v>0</v>
      </c>
      <c r="V368" s="2">
        <v>6195.2</v>
      </c>
      <c r="W368" s="2">
        <v>0</v>
      </c>
      <c r="X368" s="2">
        <v>4606.6499999999996</v>
      </c>
      <c r="Y368" s="2">
        <v>0</v>
      </c>
      <c r="Z368" s="2">
        <v>4443.7</v>
      </c>
      <c r="AA368" s="2">
        <v>0</v>
      </c>
      <c r="AB368" s="2">
        <v>4297.0200000000004</v>
      </c>
      <c r="AC368" s="2">
        <v>0</v>
      </c>
      <c r="AD368" s="2">
        <v>3569.23</v>
      </c>
      <c r="AE368" s="2">
        <v>0</v>
      </c>
      <c r="AF368" s="2">
        <v>3757.05</v>
      </c>
      <c r="AG368" s="2">
        <v>0</v>
      </c>
      <c r="AH368" s="2">
        <v>4110.34</v>
      </c>
      <c r="AI368" s="2">
        <v>0</v>
      </c>
      <c r="AJ368" s="2">
        <v>3839.11</v>
      </c>
      <c r="AK368" s="2">
        <v>0</v>
      </c>
      <c r="AL368" s="2">
        <v>5955.72</v>
      </c>
      <c r="AM368" s="2">
        <v>0</v>
      </c>
      <c r="AN368" s="2">
        <v>6214.26</v>
      </c>
      <c r="AO368" s="2">
        <v>0</v>
      </c>
      <c r="AP368" s="2">
        <v>6335.37</v>
      </c>
      <c r="AQ368" s="2">
        <v>0</v>
      </c>
      <c r="AR368" s="2">
        <v>5614.34</v>
      </c>
      <c r="AS368" s="2">
        <v>0</v>
      </c>
      <c r="AT368" s="2">
        <v>4900.43</v>
      </c>
      <c r="AU368" s="2">
        <v>0</v>
      </c>
      <c r="AV368" s="2">
        <v>4190.84</v>
      </c>
      <c r="AW368" s="2">
        <v>0</v>
      </c>
      <c r="AX368" s="2">
        <v>4339.3500000000004</v>
      </c>
      <c r="AY368" s="2">
        <v>0</v>
      </c>
      <c r="AZ368" s="2">
        <v>3649.64</v>
      </c>
      <c r="BA368" s="2">
        <v>0</v>
      </c>
      <c r="BB368" s="3">
        <f t="shared" si="11"/>
        <v>56475.68</v>
      </c>
      <c r="BC368" s="3">
        <f t="shared" si="12"/>
        <v>58965.22</v>
      </c>
    </row>
    <row r="369" spans="1:55">
      <c r="A369" t="s">
        <v>84</v>
      </c>
      <c r="B369">
        <v>251087</v>
      </c>
      <c r="C369" t="s">
        <v>129</v>
      </c>
      <c r="D369" t="s">
        <v>234</v>
      </c>
      <c r="E369" t="s">
        <v>94</v>
      </c>
      <c r="F369" s="2">
        <v>4967.72</v>
      </c>
      <c r="G369" s="2">
        <v>0</v>
      </c>
      <c r="H369" s="2">
        <v>4967.72</v>
      </c>
      <c r="I369" s="2">
        <v>0</v>
      </c>
      <c r="J369" s="2">
        <v>4967.72</v>
      </c>
      <c r="K369" s="2">
        <v>0</v>
      </c>
      <c r="L369" s="2">
        <v>4967.72</v>
      </c>
      <c r="M369" s="2">
        <v>0</v>
      </c>
      <c r="N369" s="2">
        <v>4967.72</v>
      </c>
      <c r="O369" s="2">
        <v>0</v>
      </c>
      <c r="P369" s="2">
        <v>4849.1400000000003</v>
      </c>
      <c r="Q369" s="2">
        <v>0</v>
      </c>
      <c r="R369" s="2">
        <v>4994.76</v>
      </c>
      <c r="S369" s="2">
        <v>0</v>
      </c>
      <c r="T369" s="2">
        <v>4994.76</v>
      </c>
      <c r="U369" s="2">
        <v>0</v>
      </c>
      <c r="V369" s="2">
        <v>4994.76</v>
      </c>
      <c r="W369" s="2">
        <v>0</v>
      </c>
      <c r="X369" s="2">
        <v>4994.76</v>
      </c>
      <c r="Y369" s="2">
        <v>0</v>
      </c>
      <c r="Z369" s="2">
        <v>4994.76</v>
      </c>
      <c r="AA369" s="2">
        <v>0</v>
      </c>
      <c r="AB369" s="2">
        <v>5146.83</v>
      </c>
      <c r="AC369" s="2">
        <v>0</v>
      </c>
      <c r="AD369" s="2">
        <v>5146.83</v>
      </c>
      <c r="AE369" s="2">
        <v>0</v>
      </c>
      <c r="AF369" s="2">
        <v>5146.83</v>
      </c>
      <c r="AG369" s="2">
        <v>0</v>
      </c>
      <c r="AH369" s="2">
        <v>5146.83</v>
      </c>
      <c r="AI369" s="2">
        <v>0</v>
      </c>
      <c r="AJ369" s="2">
        <v>5146.83</v>
      </c>
      <c r="AK369" s="2">
        <v>0</v>
      </c>
      <c r="AL369" s="2">
        <v>5146.83</v>
      </c>
      <c r="AM369" s="2">
        <v>0</v>
      </c>
      <c r="AN369" s="2">
        <v>5146.83</v>
      </c>
      <c r="AO369" s="2">
        <v>0</v>
      </c>
      <c r="AP369" s="2">
        <v>4607.13</v>
      </c>
      <c r="AQ369" s="2">
        <v>0</v>
      </c>
      <c r="AR369" s="2">
        <v>4389.5600000000004</v>
      </c>
      <c r="AS369" s="2">
        <v>0</v>
      </c>
      <c r="AT369" s="2">
        <v>4389.5600000000004</v>
      </c>
      <c r="AU369" s="2">
        <v>0</v>
      </c>
      <c r="AV369" s="2">
        <v>4389.5600000000004</v>
      </c>
      <c r="AW369" s="2">
        <v>0</v>
      </c>
      <c r="AX369" s="2">
        <v>4389.5600000000004</v>
      </c>
      <c r="AY369" s="2">
        <v>0</v>
      </c>
      <c r="AZ369" s="2">
        <v>4523.97</v>
      </c>
      <c r="BA369" s="2">
        <v>0</v>
      </c>
      <c r="BB369" s="3">
        <f t="shared" si="11"/>
        <v>57570.319999999992</v>
      </c>
      <c r="BC369" s="3">
        <f t="shared" si="12"/>
        <v>59808.37000000001</v>
      </c>
    </row>
    <row r="370" spans="1:55">
      <c r="A370" t="s">
        <v>84</v>
      </c>
      <c r="B370">
        <v>251087</v>
      </c>
      <c r="C370" t="s">
        <v>129</v>
      </c>
      <c r="D370" t="s">
        <v>233</v>
      </c>
      <c r="E370" t="s">
        <v>88</v>
      </c>
      <c r="F370" s="2">
        <v>31689.54</v>
      </c>
      <c r="G370" s="2">
        <v>0</v>
      </c>
      <c r="H370" s="2">
        <v>40467.83</v>
      </c>
      <c r="I370" s="2">
        <v>0</v>
      </c>
      <c r="J370" s="2">
        <v>26074.34</v>
      </c>
      <c r="K370" s="2">
        <v>0</v>
      </c>
      <c r="L370" s="2">
        <v>35568.949999999997</v>
      </c>
      <c r="M370" s="2">
        <v>0</v>
      </c>
      <c r="N370" s="2">
        <v>40701.61</v>
      </c>
      <c r="O370" s="2">
        <v>0</v>
      </c>
      <c r="P370" s="2">
        <v>70652.210000000006</v>
      </c>
      <c r="Q370" s="2">
        <v>0</v>
      </c>
      <c r="R370" s="2">
        <v>64310.99</v>
      </c>
      <c r="S370" s="2">
        <v>0</v>
      </c>
      <c r="T370" s="2">
        <v>56117.01</v>
      </c>
      <c r="U370" s="2">
        <v>0</v>
      </c>
      <c r="V370" s="2">
        <v>52482.02</v>
      </c>
      <c r="W370" s="2">
        <v>0</v>
      </c>
      <c r="X370" s="2">
        <v>43519.02</v>
      </c>
      <c r="Y370" s="2">
        <v>0</v>
      </c>
      <c r="Z370" s="2">
        <v>43067.45</v>
      </c>
      <c r="AA370" s="2">
        <v>0</v>
      </c>
      <c r="AB370" s="2">
        <v>39693.72</v>
      </c>
      <c r="AC370" s="2">
        <v>0</v>
      </c>
      <c r="AD370" s="2">
        <v>33249.42</v>
      </c>
      <c r="AE370" s="2">
        <v>0</v>
      </c>
      <c r="AF370" s="2">
        <v>35069.910000000003</v>
      </c>
      <c r="AG370" s="2">
        <v>0</v>
      </c>
      <c r="AH370" s="2">
        <v>33862.879999999997</v>
      </c>
      <c r="AI370" s="2">
        <v>0</v>
      </c>
      <c r="AJ370" s="2">
        <v>30723.94</v>
      </c>
      <c r="AK370" s="2">
        <v>0</v>
      </c>
      <c r="AL370" s="2">
        <v>44663.29</v>
      </c>
      <c r="AM370" s="2">
        <v>0</v>
      </c>
      <c r="AN370" s="2">
        <v>44443.91</v>
      </c>
      <c r="AO370" s="2">
        <v>0</v>
      </c>
      <c r="AP370" s="2">
        <v>41698.9</v>
      </c>
      <c r="AQ370" s="2">
        <v>0</v>
      </c>
      <c r="AR370" s="2">
        <v>32387.16</v>
      </c>
      <c r="AS370" s="2">
        <v>0</v>
      </c>
      <c r="AT370" s="2">
        <v>25904.42</v>
      </c>
      <c r="AU370" s="2">
        <v>0</v>
      </c>
      <c r="AV370" s="2">
        <v>19328.62</v>
      </c>
      <c r="AW370" s="2">
        <v>0</v>
      </c>
      <c r="AX370" s="2">
        <v>18960.45</v>
      </c>
      <c r="AY370" s="2">
        <v>0</v>
      </c>
      <c r="AZ370" s="2">
        <v>18226.59</v>
      </c>
      <c r="BA370" s="2">
        <v>0</v>
      </c>
      <c r="BB370" s="3">
        <f t="shared" si="11"/>
        <v>378519.49</v>
      </c>
      <c r="BC370" s="3">
        <f t="shared" si="12"/>
        <v>544344.69000000006</v>
      </c>
    </row>
    <row r="371" spans="1:55">
      <c r="A371" t="s">
        <v>84</v>
      </c>
      <c r="B371">
        <v>251087</v>
      </c>
      <c r="C371" t="s">
        <v>129</v>
      </c>
      <c r="D371" t="s">
        <v>232</v>
      </c>
      <c r="E371" t="s">
        <v>89</v>
      </c>
      <c r="F371" s="2">
        <v>531</v>
      </c>
      <c r="G371" s="2">
        <v>0</v>
      </c>
      <c r="H371" s="2">
        <v>531</v>
      </c>
      <c r="I371" s="2">
        <v>0</v>
      </c>
      <c r="J371" s="2">
        <v>531</v>
      </c>
      <c r="K371" s="2">
        <v>0</v>
      </c>
      <c r="L371" s="2">
        <v>531</v>
      </c>
      <c r="M371" s="2">
        <v>0</v>
      </c>
      <c r="N371" s="2">
        <v>531</v>
      </c>
      <c r="O371" s="2">
        <v>0</v>
      </c>
      <c r="P371" s="2">
        <v>531</v>
      </c>
      <c r="Q371" s="2">
        <v>0</v>
      </c>
      <c r="R371" s="2">
        <v>531</v>
      </c>
      <c r="S371" s="2">
        <v>0</v>
      </c>
      <c r="T371" s="2">
        <v>531</v>
      </c>
      <c r="U371" s="2">
        <v>0</v>
      </c>
      <c r="V371" s="2">
        <v>531</v>
      </c>
      <c r="W371" s="2">
        <v>0</v>
      </c>
      <c r="X371" s="2">
        <v>531</v>
      </c>
      <c r="Y371" s="2">
        <v>0</v>
      </c>
      <c r="Z371" s="2">
        <v>531</v>
      </c>
      <c r="AA371" s="2">
        <v>0</v>
      </c>
      <c r="AB371" s="2">
        <v>547</v>
      </c>
      <c r="AC371" s="2">
        <v>0</v>
      </c>
      <c r="AD371" s="2">
        <v>547</v>
      </c>
      <c r="AE371" s="2">
        <v>0</v>
      </c>
      <c r="AF371" s="2">
        <v>547</v>
      </c>
      <c r="AG371" s="2">
        <v>0</v>
      </c>
      <c r="AH371" s="2">
        <v>547</v>
      </c>
      <c r="AI371" s="2">
        <v>0</v>
      </c>
      <c r="AJ371" s="2">
        <v>547</v>
      </c>
      <c r="AK371" s="2">
        <v>0</v>
      </c>
      <c r="AL371" s="2">
        <v>547</v>
      </c>
      <c r="AM371" s="2">
        <v>0</v>
      </c>
      <c r="AN371" s="2">
        <v>547</v>
      </c>
      <c r="AO371" s="2">
        <v>0</v>
      </c>
      <c r="AP371" s="2">
        <v>547</v>
      </c>
      <c r="AQ371" s="2">
        <v>0</v>
      </c>
      <c r="AR371" s="2">
        <v>547</v>
      </c>
      <c r="AS371" s="2">
        <v>0</v>
      </c>
      <c r="AT371" s="2">
        <v>547</v>
      </c>
      <c r="AU371" s="2">
        <v>0</v>
      </c>
      <c r="AV371" s="2">
        <v>547</v>
      </c>
      <c r="AW371" s="2">
        <v>0</v>
      </c>
      <c r="AX371" s="2">
        <v>547</v>
      </c>
      <c r="AY371" s="2">
        <v>0</v>
      </c>
      <c r="AZ371" s="2">
        <v>564</v>
      </c>
      <c r="BA371" s="2">
        <v>0</v>
      </c>
      <c r="BB371" s="3">
        <f t="shared" si="11"/>
        <v>6581</v>
      </c>
      <c r="BC371" s="3">
        <f t="shared" si="12"/>
        <v>6388</v>
      </c>
    </row>
    <row r="372" spans="1:55">
      <c r="A372" t="s">
        <v>84</v>
      </c>
      <c r="B372">
        <v>251087</v>
      </c>
      <c r="C372" t="s">
        <v>129</v>
      </c>
      <c r="D372" t="s">
        <v>231</v>
      </c>
      <c r="E372" t="s">
        <v>64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 s="2">
        <v>0</v>
      </c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 s="2">
        <v>0</v>
      </c>
      <c r="BA372" s="2">
        <v>0</v>
      </c>
      <c r="BB372" s="3">
        <f t="shared" si="11"/>
        <v>0</v>
      </c>
      <c r="BC372" s="3">
        <f t="shared" si="12"/>
        <v>0</v>
      </c>
    </row>
    <row r="373" spans="1:55">
      <c r="A373" t="s">
        <v>54</v>
      </c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3">
        <f t="shared" si="11"/>
        <v>0</v>
      </c>
      <c r="BC373" s="3">
        <f t="shared" si="12"/>
        <v>0</v>
      </c>
    </row>
    <row r="374" spans="1:55">
      <c r="A374" t="s">
        <v>84</v>
      </c>
      <c r="B374">
        <v>251092</v>
      </c>
      <c r="C374" t="s">
        <v>130</v>
      </c>
      <c r="D374" t="s">
        <v>235</v>
      </c>
      <c r="E374" t="s">
        <v>99</v>
      </c>
      <c r="F374" s="2">
        <v>3445.02</v>
      </c>
      <c r="G374" s="2">
        <v>0</v>
      </c>
      <c r="H374" s="2">
        <v>3026.77</v>
      </c>
      <c r="I374" s="2">
        <v>0</v>
      </c>
      <c r="J374" s="2">
        <v>3349.34</v>
      </c>
      <c r="K374" s="2">
        <v>0</v>
      </c>
      <c r="L374" s="2">
        <v>3419.12</v>
      </c>
      <c r="M374" s="2">
        <v>0</v>
      </c>
      <c r="N374" s="2">
        <v>2834.74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2">
        <v>0</v>
      </c>
      <c r="AN374" s="2">
        <v>0</v>
      </c>
      <c r="AO374" s="2">
        <v>0</v>
      </c>
      <c r="AP374" s="2">
        <v>0</v>
      </c>
      <c r="AQ374" s="2">
        <v>0</v>
      </c>
      <c r="AR374" s="2">
        <v>0</v>
      </c>
      <c r="AS374" s="2">
        <v>0</v>
      </c>
      <c r="AT374" s="2">
        <v>0</v>
      </c>
      <c r="AU374" s="2">
        <v>0</v>
      </c>
      <c r="AV374" s="2">
        <v>0</v>
      </c>
      <c r="AW374" s="2">
        <v>0</v>
      </c>
      <c r="AX374" s="2">
        <v>0</v>
      </c>
      <c r="AY374" s="2">
        <v>0</v>
      </c>
      <c r="AZ374" s="2">
        <v>0</v>
      </c>
      <c r="BA374" s="2">
        <v>0</v>
      </c>
      <c r="BB374" s="3">
        <f t="shared" si="11"/>
        <v>0</v>
      </c>
      <c r="BC374" s="3">
        <f t="shared" si="12"/>
        <v>16074.99</v>
      </c>
    </row>
    <row r="375" spans="1:55">
      <c r="A375" t="s">
        <v>84</v>
      </c>
      <c r="B375">
        <v>251092</v>
      </c>
      <c r="C375" t="s">
        <v>130</v>
      </c>
      <c r="D375" t="s">
        <v>234</v>
      </c>
      <c r="E375" t="s">
        <v>94</v>
      </c>
      <c r="F375" s="2">
        <v>1075.1500000000001</v>
      </c>
      <c r="G375" s="2">
        <v>0</v>
      </c>
      <c r="H375" s="2">
        <v>1075.1500000000001</v>
      </c>
      <c r="I375" s="2">
        <v>0</v>
      </c>
      <c r="J375" s="2">
        <v>1075.1500000000001</v>
      </c>
      <c r="K375" s="2">
        <v>0</v>
      </c>
      <c r="L375" s="2">
        <v>1173.8599999999999</v>
      </c>
      <c r="M375" s="2">
        <v>0</v>
      </c>
      <c r="N375" s="2">
        <v>1075.1500000000001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 s="2">
        <v>0</v>
      </c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 s="2">
        <v>0</v>
      </c>
      <c r="BA375" s="2">
        <v>0</v>
      </c>
      <c r="BB375" s="3">
        <f t="shared" si="11"/>
        <v>0</v>
      </c>
      <c r="BC375" s="3">
        <f t="shared" si="12"/>
        <v>5474.4600000000009</v>
      </c>
    </row>
    <row r="376" spans="1:55">
      <c r="A376" t="s">
        <v>84</v>
      </c>
      <c r="B376">
        <v>251092</v>
      </c>
      <c r="C376" t="s">
        <v>130</v>
      </c>
      <c r="D376" t="s">
        <v>233</v>
      </c>
      <c r="E376" t="s">
        <v>88</v>
      </c>
      <c r="F376" s="2">
        <v>14980.73</v>
      </c>
      <c r="G376" s="2">
        <v>0</v>
      </c>
      <c r="H376" s="2">
        <v>13800.93</v>
      </c>
      <c r="I376" s="2">
        <v>0</v>
      </c>
      <c r="J376" s="2">
        <v>16339.67</v>
      </c>
      <c r="K376" s="2">
        <v>0</v>
      </c>
      <c r="L376" s="2">
        <v>12837.3</v>
      </c>
      <c r="M376" s="2">
        <v>0</v>
      </c>
      <c r="N376" s="2">
        <v>10070.040000000001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2">
        <v>0</v>
      </c>
      <c r="AN376" s="2">
        <v>0</v>
      </c>
      <c r="AO376" s="2">
        <v>0</v>
      </c>
      <c r="AP376" s="2">
        <v>0</v>
      </c>
      <c r="AQ376" s="2">
        <v>0</v>
      </c>
      <c r="AR376" s="2">
        <v>0</v>
      </c>
      <c r="AS376" s="2">
        <v>0</v>
      </c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 s="2">
        <v>0</v>
      </c>
      <c r="BA376" s="2">
        <v>0</v>
      </c>
      <c r="BB376" s="3">
        <f t="shared" si="11"/>
        <v>0</v>
      </c>
      <c r="BC376" s="3">
        <f t="shared" si="12"/>
        <v>68028.670000000013</v>
      </c>
    </row>
    <row r="377" spans="1:55">
      <c r="A377" t="s">
        <v>84</v>
      </c>
      <c r="B377">
        <v>251092</v>
      </c>
      <c r="C377" t="s">
        <v>130</v>
      </c>
      <c r="D377" t="s">
        <v>232</v>
      </c>
      <c r="E377" t="s">
        <v>89</v>
      </c>
      <c r="F377" s="2">
        <v>531</v>
      </c>
      <c r="G377" s="2">
        <v>0</v>
      </c>
      <c r="H377" s="2">
        <v>531</v>
      </c>
      <c r="I377" s="2">
        <v>0</v>
      </c>
      <c r="J377" s="2">
        <v>531</v>
      </c>
      <c r="K377" s="2">
        <v>0</v>
      </c>
      <c r="L377" s="2">
        <v>531</v>
      </c>
      <c r="M377" s="2">
        <v>0</v>
      </c>
      <c r="N377" s="2">
        <v>531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2">
        <v>0</v>
      </c>
      <c r="AN377" s="2">
        <v>0</v>
      </c>
      <c r="AO377" s="2">
        <v>0</v>
      </c>
      <c r="AP377" s="2">
        <v>0</v>
      </c>
      <c r="AQ377" s="2">
        <v>0</v>
      </c>
      <c r="AR377" s="2">
        <v>0</v>
      </c>
      <c r="AS377" s="2">
        <v>0</v>
      </c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 s="2">
        <v>0</v>
      </c>
      <c r="BA377" s="2">
        <v>0</v>
      </c>
      <c r="BB377" s="3">
        <f t="shared" si="11"/>
        <v>0</v>
      </c>
      <c r="BC377" s="3">
        <f t="shared" si="12"/>
        <v>2655</v>
      </c>
    </row>
    <row r="378" spans="1:55">
      <c r="A378" t="s">
        <v>84</v>
      </c>
      <c r="B378">
        <v>251092</v>
      </c>
      <c r="C378" t="s">
        <v>130</v>
      </c>
      <c r="D378" t="s">
        <v>231</v>
      </c>
      <c r="E378" t="s">
        <v>64</v>
      </c>
      <c r="F378" s="2">
        <v>495.84</v>
      </c>
      <c r="G378" s="2">
        <v>0</v>
      </c>
      <c r="H378" s="2">
        <v>428.95</v>
      </c>
      <c r="I378" s="2">
        <v>0</v>
      </c>
      <c r="J378" s="2">
        <v>480.54</v>
      </c>
      <c r="K378" s="2">
        <v>0</v>
      </c>
      <c r="L378" s="2">
        <v>491.7</v>
      </c>
      <c r="M378" s="2">
        <v>0</v>
      </c>
      <c r="N378" s="2">
        <v>398.24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 s="2">
        <v>0</v>
      </c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 s="2">
        <v>0</v>
      </c>
      <c r="BA378" s="2">
        <v>0</v>
      </c>
      <c r="BB378" s="3">
        <f t="shared" si="11"/>
        <v>0</v>
      </c>
      <c r="BC378" s="3">
        <f t="shared" si="12"/>
        <v>2295.27</v>
      </c>
    </row>
    <row r="379" spans="1:55">
      <c r="A379" t="s">
        <v>54</v>
      </c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3">
        <f t="shared" si="11"/>
        <v>0</v>
      </c>
      <c r="BC379" s="3">
        <f t="shared" si="12"/>
        <v>0</v>
      </c>
    </row>
    <row r="380" spans="1:55">
      <c r="A380" t="s">
        <v>84</v>
      </c>
      <c r="B380">
        <v>251092</v>
      </c>
      <c r="C380" t="s">
        <v>130</v>
      </c>
      <c r="D380" t="s">
        <v>235</v>
      </c>
      <c r="E380" t="s">
        <v>121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6813.08</v>
      </c>
      <c r="AC380" s="2">
        <v>0</v>
      </c>
      <c r="AD380" s="2">
        <v>3690.33</v>
      </c>
      <c r="AE380" s="2">
        <v>0</v>
      </c>
      <c r="AF380" s="2">
        <v>3196.76</v>
      </c>
      <c r="AG380" s="2">
        <v>0</v>
      </c>
      <c r="AH380" s="2">
        <v>3853.11</v>
      </c>
      <c r="AI380" s="2">
        <v>0</v>
      </c>
      <c r="AJ380" s="2">
        <v>3852.8</v>
      </c>
      <c r="AK380" s="2">
        <v>0</v>
      </c>
      <c r="AL380" s="2">
        <v>3562.74</v>
      </c>
      <c r="AM380" s="2">
        <v>0</v>
      </c>
      <c r="AN380" s="2">
        <v>3634.28</v>
      </c>
      <c r="AO380" s="2">
        <v>0</v>
      </c>
      <c r="AP380" s="2">
        <v>4224.25</v>
      </c>
      <c r="AQ380" s="2">
        <v>0</v>
      </c>
      <c r="AR380" s="2">
        <v>3475.04</v>
      </c>
      <c r="AS380" s="2">
        <v>0</v>
      </c>
      <c r="AT380" s="2">
        <v>3630.58</v>
      </c>
      <c r="AU380" s="2">
        <v>0</v>
      </c>
      <c r="AV380" s="2">
        <v>3720.13</v>
      </c>
      <c r="AW380" s="2">
        <v>0</v>
      </c>
      <c r="AX380" s="2">
        <v>3560.51</v>
      </c>
      <c r="AY380" s="2">
        <v>0</v>
      </c>
      <c r="AZ380" s="2">
        <v>3799.21</v>
      </c>
      <c r="BA380" s="2">
        <v>0</v>
      </c>
      <c r="BB380" s="3">
        <f t="shared" si="11"/>
        <v>44199.74</v>
      </c>
      <c r="BC380" s="3">
        <f t="shared" si="12"/>
        <v>6813.08</v>
      </c>
    </row>
    <row r="381" spans="1:55">
      <c r="A381" t="s">
        <v>84</v>
      </c>
      <c r="B381">
        <v>251092</v>
      </c>
      <c r="C381" t="s">
        <v>130</v>
      </c>
      <c r="D381" t="s">
        <v>233</v>
      </c>
      <c r="E381" t="s">
        <v>96</v>
      </c>
      <c r="F381" s="2">
        <v>0</v>
      </c>
      <c r="G381" s="2">
        <v>0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16334.93</v>
      </c>
      <c r="AC381" s="2">
        <v>0</v>
      </c>
      <c r="AD381" s="2">
        <v>17524.22</v>
      </c>
      <c r="AE381" s="2">
        <v>0</v>
      </c>
      <c r="AF381" s="2">
        <v>14152.56</v>
      </c>
      <c r="AG381" s="2">
        <v>0</v>
      </c>
      <c r="AH381" s="2">
        <v>18636.18</v>
      </c>
      <c r="AI381" s="2">
        <v>0</v>
      </c>
      <c r="AJ381" s="2">
        <v>18634.080000000002</v>
      </c>
      <c r="AK381" s="2">
        <v>0</v>
      </c>
      <c r="AL381" s="2">
        <v>16652.63</v>
      </c>
      <c r="AM381" s="2">
        <v>0</v>
      </c>
      <c r="AN381" s="2">
        <v>17141.29</v>
      </c>
      <c r="AO381" s="2">
        <v>0</v>
      </c>
      <c r="AP381" s="2">
        <v>21171.5</v>
      </c>
      <c r="AQ381" s="2">
        <v>0</v>
      </c>
      <c r="AR381" s="2">
        <v>16053.52</v>
      </c>
      <c r="AS381" s="2">
        <v>0</v>
      </c>
      <c r="AT381" s="2">
        <v>17116.04</v>
      </c>
      <c r="AU381" s="2">
        <v>0</v>
      </c>
      <c r="AV381" s="2">
        <v>17727.78</v>
      </c>
      <c r="AW381" s="2">
        <v>0</v>
      </c>
      <c r="AX381" s="2">
        <v>16637.38</v>
      </c>
      <c r="AY381" s="2">
        <v>0</v>
      </c>
      <c r="AZ381" s="2">
        <v>10314.81</v>
      </c>
      <c r="BA381" s="2">
        <v>0</v>
      </c>
      <c r="BB381" s="3">
        <f t="shared" si="11"/>
        <v>201761.99000000002</v>
      </c>
      <c r="BC381" s="3">
        <f t="shared" si="12"/>
        <v>16334.93</v>
      </c>
    </row>
    <row r="382" spans="1:55">
      <c r="A382" t="s">
        <v>84</v>
      </c>
      <c r="B382">
        <v>251092</v>
      </c>
      <c r="C382" t="s">
        <v>130</v>
      </c>
      <c r="D382" t="s">
        <v>234</v>
      </c>
      <c r="E382" t="s">
        <v>94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1548.07</v>
      </c>
      <c r="AC382" s="2">
        <v>0</v>
      </c>
      <c r="AD382" s="2">
        <v>1595.2</v>
      </c>
      <c r="AE382" s="2">
        <v>0</v>
      </c>
      <c r="AF382" s="2">
        <v>1595.2</v>
      </c>
      <c r="AG382" s="2">
        <v>0</v>
      </c>
      <c r="AH382" s="2">
        <v>1595.2</v>
      </c>
      <c r="AI382" s="2">
        <v>0</v>
      </c>
      <c r="AJ382" s="2">
        <v>1595.2</v>
      </c>
      <c r="AK382" s="2">
        <v>0</v>
      </c>
      <c r="AL382" s="2">
        <v>1595.2</v>
      </c>
      <c r="AM382" s="2">
        <v>0</v>
      </c>
      <c r="AN382" s="2">
        <v>1595.2</v>
      </c>
      <c r="AO382" s="2">
        <v>0</v>
      </c>
      <c r="AP382" s="2">
        <v>1339.76</v>
      </c>
      <c r="AQ382" s="2">
        <v>0</v>
      </c>
      <c r="AR382" s="2">
        <v>1339.76</v>
      </c>
      <c r="AS382" s="2">
        <v>0</v>
      </c>
      <c r="AT382" s="2">
        <v>1309.6300000000001</v>
      </c>
      <c r="AU382" s="2">
        <v>0</v>
      </c>
      <c r="AV382" s="2">
        <v>1309.6300000000001</v>
      </c>
      <c r="AW382" s="2">
        <v>0</v>
      </c>
      <c r="AX382" s="2">
        <v>1309.6300000000001</v>
      </c>
      <c r="AY382" s="2">
        <v>0</v>
      </c>
      <c r="AZ382" s="2">
        <v>1309.6300000000001</v>
      </c>
      <c r="BA382" s="2">
        <v>0</v>
      </c>
      <c r="BB382" s="3">
        <f t="shared" si="11"/>
        <v>17489.240000000005</v>
      </c>
      <c r="BC382" s="3">
        <f t="shared" si="12"/>
        <v>1548.07</v>
      </c>
    </row>
    <row r="383" spans="1:55">
      <c r="A383" t="s">
        <v>84</v>
      </c>
      <c r="B383">
        <v>251092</v>
      </c>
      <c r="C383" t="s">
        <v>130</v>
      </c>
      <c r="D383" t="s">
        <v>232</v>
      </c>
      <c r="E383" t="s">
        <v>89</v>
      </c>
      <c r="F383" s="2">
        <v>0</v>
      </c>
      <c r="G383" s="2">
        <v>0</v>
      </c>
      <c r="H383" s="2">
        <v>0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531</v>
      </c>
      <c r="AC383" s="2">
        <v>0</v>
      </c>
      <c r="AD383" s="2">
        <v>547</v>
      </c>
      <c r="AE383" s="2">
        <v>0</v>
      </c>
      <c r="AF383" s="2">
        <v>547</v>
      </c>
      <c r="AG383" s="2">
        <v>0</v>
      </c>
      <c r="AH383" s="2">
        <v>547</v>
      </c>
      <c r="AI383" s="2">
        <v>0</v>
      </c>
      <c r="AJ383" s="2">
        <v>547</v>
      </c>
      <c r="AK383" s="2">
        <v>0</v>
      </c>
      <c r="AL383" s="2">
        <v>547</v>
      </c>
      <c r="AM383" s="2">
        <v>0</v>
      </c>
      <c r="AN383" s="2">
        <v>547</v>
      </c>
      <c r="AO383" s="2">
        <v>0</v>
      </c>
      <c r="AP383" s="2">
        <v>547</v>
      </c>
      <c r="AQ383" s="2">
        <v>0</v>
      </c>
      <c r="AR383" s="2">
        <v>547</v>
      </c>
      <c r="AS383" s="2">
        <v>0</v>
      </c>
      <c r="AT383" s="2">
        <v>547</v>
      </c>
      <c r="AU383" s="2">
        <v>0</v>
      </c>
      <c r="AV383" s="2">
        <v>547</v>
      </c>
      <c r="AW383" s="2">
        <v>0</v>
      </c>
      <c r="AX383" s="2">
        <v>547</v>
      </c>
      <c r="AY383" s="2">
        <v>0</v>
      </c>
      <c r="AZ383" s="2">
        <v>547</v>
      </c>
      <c r="BA383" s="2">
        <v>0</v>
      </c>
      <c r="BB383" s="3">
        <f t="shared" si="11"/>
        <v>6564</v>
      </c>
      <c r="BC383" s="3">
        <f t="shared" si="12"/>
        <v>531</v>
      </c>
    </row>
    <row r="384" spans="1:55">
      <c r="A384" t="s">
        <v>84</v>
      </c>
      <c r="B384">
        <v>251092</v>
      </c>
      <c r="C384" t="s">
        <v>130</v>
      </c>
      <c r="D384" t="s">
        <v>231</v>
      </c>
      <c r="E384" t="s">
        <v>64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487.54</v>
      </c>
      <c r="AC384" s="2">
        <v>0</v>
      </c>
      <c r="AD384" s="2">
        <v>514.29</v>
      </c>
      <c r="AE384" s="2">
        <v>0</v>
      </c>
      <c r="AF384" s="2">
        <v>438.43</v>
      </c>
      <c r="AG384" s="2">
        <v>0</v>
      </c>
      <c r="AH384" s="2">
        <v>539.30999999999995</v>
      </c>
      <c r="AI384" s="2">
        <v>0</v>
      </c>
      <c r="AJ384" s="2">
        <v>539.27</v>
      </c>
      <c r="AK384" s="2">
        <v>0</v>
      </c>
      <c r="AL384" s="2">
        <v>494.68</v>
      </c>
      <c r="AM384" s="2">
        <v>0</v>
      </c>
      <c r="AN384" s="2">
        <v>505.68</v>
      </c>
      <c r="AO384" s="2">
        <v>0</v>
      </c>
      <c r="AP384" s="2">
        <v>596.36</v>
      </c>
      <c r="AQ384" s="2">
        <v>0</v>
      </c>
      <c r="AR384" s="2">
        <v>481.2</v>
      </c>
      <c r="AS384" s="2">
        <v>0</v>
      </c>
      <c r="AT384" s="2">
        <v>505.11</v>
      </c>
      <c r="AU384" s="2">
        <v>0</v>
      </c>
      <c r="AV384" s="2">
        <v>518.88</v>
      </c>
      <c r="AW384" s="2">
        <v>0</v>
      </c>
      <c r="AX384" s="2">
        <v>494.34</v>
      </c>
      <c r="AY384" s="2">
        <v>0</v>
      </c>
      <c r="AZ384" s="2">
        <v>531.03</v>
      </c>
      <c r="BA384" s="2">
        <v>0</v>
      </c>
      <c r="BB384" s="3">
        <f t="shared" si="11"/>
        <v>6158.58</v>
      </c>
      <c r="BC384" s="3">
        <f t="shared" si="12"/>
        <v>487.54</v>
      </c>
    </row>
    <row r="385" spans="1:55">
      <c r="A385" t="s">
        <v>54</v>
      </c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3">
        <f t="shared" si="11"/>
        <v>0</v>
      </c>
      <c r="BC385" s="3">
        <f t="shared" si="12"/>
        <v>0</v>
      </c>
    </row>
    <row r="386" spans="1:55">
      <c r="A386" t="s">
        <v>84</v>
      </c>
      <c r="B386">
        <v>251092</v>
      </c>
      <c r="C386" t="s">
        <v>130</v>
      </c>
      <c r="D386" t="s">
        <v>235</v>
      </c>
      <c r="E386" t="s">
        <v>114</v>
      </c>
      <c r="F386" s="2">
        <v>0</v>
      </c>
      <c r="G386" s="2">
        <v>0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3729.92</v>
      </c>
      <c r="Q386" s="2">
        <v>0</v>
      </c>
      <c r="R386" s="2">
        <v>3732.43</v>
      </c>
      <c r="S386" s="2">
        <v>0</v>
      </c>
      <c r="T386" s="2">
        <v>3580.44</v>
      </c>
      <c r="U386" s="2">
        <v>0</v>
      </c>
      <c r="V386" s="2">
        <v>3573.19</v>
      </c>
      <c r="W386" s="2">
        <v>0</v>
      </c>
      <c r="X386" s="2">
        <v>3799.18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0</v>
      </c>
      <c r="AU386" s="2">
        <v>0</v>
      </c>
      <c r="AV386" s="2">
        <v>0</v>
      </c>
      <c r="AW386" s="2">
        <v>0</v>
      </c>
      <c r="AX386" s="2">
        <v>0</v>
      </c>
      <c r="AY386" s="2">
        <v>0</v>
      </c>
      <c r="AZ386" s="2">
        <v>0</v>
      </c>
      <c r="BA386" s="2">
        <v>0</v>
      </c>
      <c r="BB386" s="3">
        <f t="shared" si="11"/>
        <v>0</v>
      </c>
      <c r="BC386" s="3">
        <f t="shared" si="12"/>
        <v>18415.16</v>
      </c>
    </row>
    <row r="387" spans="1:55">
      <c r="A387" t="s">
        <v>84</v>
      </c>
      <c r="B387">
        <v>251092</v>
      </c>
      <c r="C387" t="s">
        <v>130</v>
      </c>
      <c r="D387" t="s">
        <v>233</v>
      </c>
      <c r="E387" t="s">
        <v>93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16806.5</v>
      </c>
      <c r="Q387" s="2">
        <v>0</v>
      </c>
      <c r="R387" s="2">
        <v>16822.55</v>
      </c>
      <c r="S387" s="2">
        <v>0</v>
      </c>
      <c r="T387" s="2">
        <v>15853.06</v>
      </c>
      <c r="U387" s="2">
        <v>0</v>
      </c>
      <c r="V387" s="2">
        <v>15806.81</v>
      </c>
      <c r="W387" s="2">
        <v>0</v>
      </c>
      <c r="X387" s="2">
        <v>17248.3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0</v>
      </c>
      <c r="AN387" s="2">
        <v>0</v>
      </c>
      <c r="AO387" s="2">
        <v>0</v>
      </c>
      <c r="AP387" s="2">
        <v>0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 s="2">
        <v>0</v>
      </c>
      <c r="BA387" s="2">
        <v>0</v>
      </c>
      <c r="BB387" s="3">
        <f t="shared" si="11"/>
        <v>0</v>
      </c>
      <c r="BC387" s="3">
        <f t="shared" si="12"/>
        <v>82537.22</v>
      </c>
    </row>
    <row r="388" spans="1:55">
      <c r="A388" t="s">
        <v>84</v>
      </c>
      <c r="B388">
        <v>251092</v>
      </c>
      <c r="C388" t="s">
        <v>130</v>
      </c>
      <c r="D388" t="s">
        <v>234</v>
      </c>
      <c r="E388" t="s">
        <v>94</v>
      </c>
      <c r="F388" s="2">
        <v>0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1548.07</v>
      </c>
      <c r="Q388" s="2">
        <v>0</v>
      </c>
      <c r="R388" s="2">
        <v>1548.07</v>
      </c>
      <c r="S388" s="2">
        <v>0</v>
      </c>
      <c r="T388" s="2">
        <v>1548.07</v>
      </c>
      <c r="U388" s="2">
        <v>0</v>
      </c>
      <c r="V388" s="2">
        <v>1548.07</v>
      </c>
      <c r="W388" s="2">
        <v>0</v>
      </c>
      <c r="X388" s="2">
        <v>1548.07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2">
        <v>0</v>
      </c>
      <c r="AN388" s="2">
        <v>0</v>
      </c>
      <c r="AO388" s="2">
        <v>0</v>
      </c>
      <c r="AP388" s="2">
        <v>0</v>
      </c>
      <c r="AQ388" s="2">
        <v>0</v>
      </c>
      <c r="AR388" s="2">
        <v>0</v>
      </c>
      <c r="AS388" s="2">
        <v>0</v>
      </c>
      <c r="AT388" s="2">
        <v>0</v>
      </c>
      <c r="AU388" s="2">
        <v>0</v>
      </c>
      <c r="AV388" s="2">
        <v>0</v>
      </c>
      <c r="AW388" s="2">
        <v>0</v>
      </c>
      <c r="AX388" s="2">
        <v>0</v>
      </c>
      <c r="AY388" s="2">
        <v>0</v>
      </c>
      <c r="AZ388" s="2">
        <v>0</v>
      </c>
      <c r="BA388" s="2">
        <v>0</v>
      </c>
      <c r="BB388" s="3">
        <f t="shared" si="11"/>
        <v>0</v>
      </c>
      <c r="BC388" s="3">
        <f t="shared" si="12"/>
        <v>7740.3499999999995</v>
      </c>
    </row>
    <row r="389" spans="1:55">
      <c r="A389" t="s">
        <v>84</v>
      </c>
      <c r="B389">
        <v>251092</v>
      </c>
      <c r="C389" t="s">
        <v>130</v>
      </c>
      <c r="D389" t="s">
        <v>232</v>
      </c>
      <c r="E389" t="s">
        <v>89</v>
      </c>
      <c r="F389" s="2">
        <v>0</v>
      </c>
      <c r="G389" s="2">
        <v>0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531</v>
      </c>
      <c r="Q389" s="2">
        <v>0</v>
      </c>
      <c r="R389" s="2">
        <v>531</v>
      </c>
      <c r="S389" s="2">
        <v>0</v>
      </c>
      <c r="T389" s="2">
        <v>531</v>
      </c>
      <c r="U389" s="2">
        <v>0</v>
      </c>
      <c r="V389" s="2">
        <v>531</v>
      </c>
      <c r="W389" s="2">
        <v>0</v>
      </c>
      <c r="X389" s="2">
        <v>531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2">
        <v>0</v>
      </c>
      <c r="AN389" s="2">
        <v>0</v>
      </c>
      <c r="AO389" s="2">
        <v>0</v>
      </c>
      <c r="AP389" s="2">
        <v>0</v>
      </c>
      <c r="AQ389" s="2">
        <v>0</v>
      </c>
      <c r="AR389" s="2">
        <v>0</v>
      </c>
      <c r="AS389" s="2">
        <v>0</v>
      </c>
      <c r="AT389" s="2">
        <v>0</v>
      </c>
      <c r="AU389" s="2">
        <v>0</v>
      </c>
      <c r="AV389" s="2">
        <v>0</v>
      </c>
      <c r="AW389" s="2">
        <v>0</v>
      </c>
      <c r="AX389" s="2">
        <v>0</v>
      </c>
      <c r="AY389" s="2">
        <v>0</v>
      </c>
      <c r="AZ389" s="2">
        <v>0</v>
      </c>
      <c r="BA389" s="2">
        <v>0</v>
      </c>
      <c r="BB389" s="3">
        <f t="shared" ref="BB389:BB452" si="13">SUM(AD389:BA389)</f>
        <v>0</v>
      </c>
      <c r="BC389" s="3">
        <f t="shared" ref="BC389:BC452" si="14">SUM(F389:AC389)</f>
        <v>2655</v>
      </c>
    </row>
    <row r="390" spans="1:55">
      <c r="A390" t="s">
        <v>84</v>
      </c>
      <c r="B390">
        <v>251092</v>
      </c>
      <c r="C390" t="s">
        <v>130</v>
      </c>
      <c r="D390" t="s">
        <v>231</v>
      </c>
      <c r="E390" t="s">
        <v>64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541.41</v>
      </c>
      <c r="Q390" s="2">
        <v>0</v>
      </c>
      <c r="R390" s="2">
        <v>541.80999999999995</v>
      </c>
      <c r="S390" s="2">
        <v>0</v>
      </c>
      <c r="T390" s="2">
        <v>517.5</v>
      </c>
      <c r="U390" s="2">
        <v>0</v>
      </c>
      <c r="V390" s="2">
        <v>516.34</v>
      </c>
      <c r="W390" s="2">
        <v>0</v>
      </c>
      <c r="X390" s="2">
        <v>552.49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2">
        <v>0</v>
      </c>
      <c r="AN390" s="2">
        <v>0</v>
      </c>
      <c r="AO390" s="2">
        <v>0</v>
      </c>
      <c r="AP390" s="2">
        <v>0</v>
      </c>
      <c r="AQ390" s="2">
        <v>0</v>
      </c>
      <c r="AR390" s="2">
        <v>0</v>
      </c>
      <c r="AS390" s="2">
        <v>0</v>
      </c>
      <c r="AT390" s="2">
        <v>0</v>
      </c>
      <c r="AU390" s="2">
        <v>0</v>
      </c>
      <c r="AV390" s="2">
        <v>0</v>
      </c>
      <c r="AW390" s="2">
        <v>0</v>
      </c>
      <c r="AX390" s="2">
        <v>0</v>
      </c>
      <c r="AY390" s="2">
        <v>0</v>
      </c>
      <c r="AZ390" s="2">
        <v>0</v>
      </c>
      <c r="BA390" s="2">
        <v>0</v>
      </c>
      <c r="BB390" s="3">
        <f t="shared" si="13"/>
        <v>0</v>
      </c>
      <c r="BC390" s="3">
        <f t="shared" si="14"/>
        <v>2669.55</v>
      </c>
    </row>
    <row r="391" spans="1:55">
      <c r="A391" t="s">
        <v>54</v>
      </c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3">
        <f t="shared" si="13"/>
        <v>0</v>
      </c>
      <c r="BC391" s="3">
        <f t="shared" si="14"/>
        <v>0</v>
      </c>
    </row>
    <row r="392" spans="1:55">
      <c r="A392" t="s">
        <v>84</v>
      </c>
      <c r="B392">
        <v>251092</v>
      </c>
      <c r="C392" t="s">
        <v>130</v>
      </c>
      <c r="D392" t="s">
        <v>232</v>
      </c>
      <c r="E392" t="s">
        <v>89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531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2">
        <v>0</v>
      </c>
      <c r="AN392" s="2">
        <v>0</v>
      </c>
      <c r="AO392" s="2">
        <v>0</v>
      </c>
      <c r="AP392" s="2">
        <v>0</v>
      </c>
      <c r="AQ392" s="2">
        <v>0</v>
      </c>
      <c r="AR392" s="2">
        <v>0</v>
      </c>
      <c r="AS392" s="2">
        <v>0</v>
      </c>
      <c r="AT392" s="2">
        <v>0</v>
      </c>
      <c r="AU392" s="2">
        <v>0</v>
      </c>
      <c r="AV392" s="2">
        <v>0</v>
      </c>
      <c r="AW392" s="2">
        <v>0</v>
      </c>
      <c r="AX392" s="2">
        <v>0</v>
      </c>
      <c r="AY392" s="2">
        <v>0</v>
      </c>
      <c r="AZ392" s="2">
        <v>0</v>
      </c>
      <c r="BA392" s="2">
        <v>0</v>
      </c>
      <c r="BB392" s="3">
        <f t="shared" si="13"/>
        <v>0</v>
      </c>
      <c r="BC392" s="3">
        <f t="shared" si="14"/>
        <v>531</v>
      </c>
    </row>
    <row r="393" spans="1:55">
      <c r="A393" t="s">
        <v>54</v>
      </c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3">
        <f t="shared" si="13"/>
        <v>0</v>
      </c>
      <c r="BC393" s="3">
        <f t="shared" si="14"/>
        <v>0</v>
      </c>
    </row>
    <row r="394" spans="1:55">
      <c r="A394" t="s">
        <v>84</v>
      </c>
      <c r="B394">
        <v>251106</v>
      </c>
      <c r="C394" t="s">
        <v>131</v>
      </c>
      <c r="D394" t="s">
        <v>235</v>
      </c>
      <c r="E394" t="s">
        <v>102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1765.62</v>
      </c>
      <c r="AA394" s="2">
        <v>0</v>
      </c>
      <c r="AB394" s="2">
        <v>1740.1</v>
      </c>
      <c r="AC394" s="2">
        <v>0</v>
      </c>
      <c r="AD394" s="2">
        <v>1399.46</v>
      </c>
      <c r="AE394" s="2">
        <v>0</v>
      </c>
      <c r="AF394" s="2">
        <v>1854.25</v>
      </c>
      <c r="AG394" s="2">
        <v>0</v>
      </c>
      <c r="AH394" s="2">
        <v>1660.14</v>
      </c>
      <c r="AI394" s="2">
        <v>0</v>
      </c>
      <c r="AJ394" s="2">
        <v>2066.44</v>
      </c>
      <c r="AK394" s="2">
        <v>0</v>
      </c>
      <c r="AL394" s="2">
        <v>2153.23</v>
      </c>
      <c r="AM394" s="2">
        <v>0</v>
      </c>
      <c r="AN394" s="2">
        <v>2343.4499999999998</v>
      </c>
      <c r="AO394" s="2">
        <v>0</v>
      </c>
      <c r="AP394" s="2">
        <v>2251.58</v>
      </c>
      <c r="AQ394" s="2">
        <v>0</v>
      </c>
      <c r="AR394" s="2">
        <v>2164.7800000000002</v>
      </c>
      <c r="AS394" s="2">
        <v>0</v>
      </c>
      <c r="AT394" s="2">
        <v>2095.17</v>
      </c>
      <c r="AU394" s="2">
        <v>0</v>
      </c>
      <c r="AV394" s="2">
        <v>1893.77</v>
      </c>
      <c r="AW394" s="2">
        <v>0</v>
      </c>
      <c r="AX394" s="2">
        <v>1946.36</v>
      </c>
      <c r="AY394" s="2">
        <v>0</v>
      </c>
      <c r="AZ394" s="2">
        <v>1637.67</v>
      </c>
      <c r="BA394" s="2">
        <v>0</v>
      </c>
      <c r="BB394" s="3">
        <f t="shared" si="13"/>
        <v>23466.300000000003</v>
      </c>
      <c r="BC394" s="3">
        <f t="shared" si="14"/>
        <v>3505.72</v>
      </c>
    </row>
    <row r="395" spans="1:55">
      <c r="A395" t="s">
        <v>84</v>
      </c>
      <c r="B395">
        <v>251106</v>
      </c>
      <c r="C395" t="s">
        <v>131</v>
      </c>
      <c r="D395" t="s">
        <v>233</v>
      </c>
      <c r="E395" t="s">
        <v>96</v>
      </c>
      <c r="F395" s="2">
        <v>0</v>
      </c>
      <c r="G395" s="2">
        <v>0</v>
      </c>
      <c r="H395" s="2">
        <v>0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6317.79</v>
      </c>
      <c r="AA395" s="2">
        <v>0</v>
      </c>
      <c r="AB395" s="2">
        <v>6021.65</v>
      </c>
      <c r="AC395" s="2">
        <v>0</v>
      </c>
      <c r="AD395" s="2">
        <v>4842.88</v>
      </c>
      <c r="AE395" s="2">
        <v>0</v>
      </c>
      <c r="AF395" s="2">
        <v>6416.67</v>
      </c>
      <c r="AG395" s="2">
        <v>0</v>
      </c>
      <c r="AH395" s="2">
        <v>5744.97</v>
      </c>
      <c r="AI395" s="2">
        <v>0</v>
      </c>
      <c r="AJ395" s="2">
        <v>7150.97</v>
      </c>
      <c r="AK395" s="2">
        <v>0</v>
      </c>
      <c r="AL395" s="2">
        <v>7451.32</v>
      </c>
      <c r="AM395" s="2">
        <v>0</v>
      </c>
      <c r="AN395" s="2">
        <v>8323.42</v>
      </c>
      <c r="AO395" s="2">
        <v>0</v>
      </c>
      <c r="AP395" s="2">
        <v>7791.64</v>
      </c>
      <c r="AQ395" s="2">
        <v>0</v>
      </c>
      <c r="AR395" s="2">
        <v>7491.29</v>
      </c>
      <c r="AS395" s="2">
        <v>0</v>
      </c>
      <c r="AT395" s="2">
        <v>7250.38</v>
      </c>
      <c r="AU395" s="2">
        <v>0</v>
      </c>
      <c r="AV395" s="2">
        <v>6553.43</v>
      </c>
      <c r="AW395" s="2">
        <v>0</v>
      </c>
      <c r="AX395" s="2">
        <v>3803.09</v>
      </c>
      <c r="AY395" s="2">
        <v>0</v>
      </c>
      <c r="AZ395" s="2">
        <v>3098.01</v>
      </c>
      <c r="BA395" s="2">
        <v>0</v>
      </c>
      <c r="BB395" s="3">
        <f t="shared" si="13"/>
        <v>75918.069999999992</v>
      </c>
      <c r="BC395" s="3">
        <f t="shared" si="14"/>
        <v>12339.439999999999</v>
      </c>
    </row>
    <row r="396" spans="1:55">
      <c r="A396" t="s">
        <v>84</v>
      </c>
      <c r="B396">
        <v>251106</v>
      </c>
      <c r="C396" t="s">
        <v>131</v>
      </c>
      <c r="D396" t="s">
        <v>234</v>
      </c>
      <c r="E396" t="s">
        <v>87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853.43</v>
      </c>
      <c r="AA396" s="2">
        <v>0</v>
      </c>
      <c r="AB396" s="2">
        <v>879.41</v>
      </c>
      <c r="AC396" s="2">
        <v>0</v>
      </c>
      <c r="AD396" s="2">
        <v>879.41</v>
      </c>
      <c r="AE396" s="2">
        <v>0</v>
      </c>
      <c r="AF396" s="2">
        <v>879.41</v>
      </c>
      <c r="AG396" s="2">
        <v>0</v>
      </c>
      <c r="AH396" s="2">
        <v>879.41</v>
      </c>
      <c r="AI396" s="2">
        <v>0</v>
      </c>
      <c r="AJ396" s="2">
        <v>879.41</v>
      </c>
      <c r="AK396" s="2">
        <v>0</v>
      </c>
      <c r="AL396" s="2">
        <v>879.41</v>
      </c>
      <c r="AM396" s="2">
        <v>0</v>
      </c>
      <c r="AN396" s="2">
        <v>879.41</v>
      </c>
      <c r="AO396" s="2">
        <v>0</v>
      </c>
      <c r="AP396" s="2">
        <v>855.26</v>
      </c>
      <c r="AQ396" s="2">
        <v>0</v>
      </c>
      <c r="AR396" s="2">
        <v>855.26</v>
      </c>
      <c r="AS396" s="2">
        <v>0</v>
      </c>
      <c r="AT396" s="2">
        <v>855.26</v>
      </c>
      <c r="AU396" s="2">
        <v>0</v>
      </c>
      <c r="AV396" s="2">
        <v>855.26</v>
      </c>
      <c r="AW396" s="2">
        <v>0</v>
      </c>
      <c r="AX396" s="2">
        <v>855.26</v>
      </c>
      <c r="AY396" s="2">
        <v>0</v>
      </c>
      <c r="AZ396" s="2">
        <v>881.29</v>
      </c>
      <c r="BA396" s="2">
        <v>0</v>
      </c>
      <c r="BB396" s="3">
        <f t="shared" si="13"/>
        <v>10434.049999999999</v>
      </c>
      <c r="BC396" s="3">
        <f t="shared" si="14"/>
        <v>1732.84</v>
      </c>
    </row>
    <row r="397" spans="1:55">
      <c r="A397" t="s">
        <v>84</v>
      </c>
      <c r="B397">
        <v>251106</v>
      </c>
      <c r="C397" t="s">
        <v>131</v>
      </c>
      <c r="D397" t="s">
        <v>232</v>
      </c>
      <c r="E397" t="s">
        <v>89</v>
      </c>
      <c r="F397" s="2">
        <v>0</v>
      </c>
      <c r="G397" s="2">
        <v>0</v>
      </c>
      <c r="H397" s="2">
        <v>0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531</v>
      </c>
      <c r="AA397" s="2">
        <v>0</v>
      </c>
      <c r="AB397" s="2">
        <v>547</v>
      </c>
      <c r="AC397" s="2">
        <v>0</v>
      </c>
      <c r="AD397" s="2">
        <v>547</v>
      </c>
      <c r="AE397" s="2">
        <v>0</v>
      </c>
      <c r="AF397" s="2">
        <v>547</v>
      </c>
      <c r="AG397" s="2">
        <v>0</v>
      </c>
      <c r="AH397" s="2">
        <v>547</v>
      </c>
      <c r="AI397" s="2">
        <v>0</v>
      </c>
      <c r="AJ397" s="2">
        <v>547</v>
      </c>
      <c r="AK397" s="2">
        <v>0</v>
      </c>
      <c r="AL397" s="2">
        <v>547</v>
      </c>
      <c r="AM397" s="2">
        <v>0</v>
      </c>
      <c r="AN397" s="2">
        <v>547</v>
      </c>
      <c r="AO397" s="2">
        <v>0</v>
      </c>
      <c r="AP397" s="2">
        <v>547</v>
      </c>
      <c r="AQ397" s="2">
        <v>0</v>
      </c>
      <c r="AR397" s="2">
        <v>547</v>
      </c>
      <c r="AS397" s="2">
        <v>0</v>
      </c>
      <c r="AT397" s="2">
        <v>547</v>
      </c>
      <c r="AU397" s="2">
        <v>0</v>
      </c>
      <c r="AV397" s="2">
        <v>547</v>
      </c>
      <c r="AW397" s="2">
        <v>0</v>
      </c>
      <c r="AX397" s="2">
        <v>547</v>
      </c>
      <c r="AY397" s="2">
        <v>0</v>
      </c>
      <c r="AZ397" s="2">
        <v>564</v>
      </c>
      <c r="BA397" s="2">
        <v>0</v>
      </c>
      <c r="BB397" s="3">
        <f t="shared" si="13"/>
        <v>6581</v>
      </c>
      <c r="BC397" s="3">
        <f t="shared" si="14"/>
        <v>1078</v>
      </c>
    </row>
    <row r="398" spans="1:55">
      <c r="A398" t="s">
        <v>84</v>
      </c>
      <c r="B398">
        <v>251106</v>
      </c>
      <c r="C398" t="s">
        <v>131</v>
      </c>
      <c r="D398" t="s">
        <v>231</v>
      </c>
      <c r="E398" t="s">
        <v>64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262.14999999999998</v>
      </c>
      <c r="AA398" s="2">
        <v>0</v>
      </c>
      <c r="AB398" s="2">
        <v>255.49</v>
      </c>
      <c r="AC398" s="2">
        <v>0</v>
      </c>
      <c r="AD398" s="2">
        <v>228.96</v>
      </c>
      <c r="AE398" s="2">
        <v>0</v>
      </c>
      <c r="AF398" s="2">
        <v>264.38</v>
      </c>
      <c r="AG398" s="2">
        <v>0</v>
      </c>
      <c r="AH398" s="2">
        <v>249.26</v>
      </c>
      <c r="AI398" s="2">
        <v>0</v>
      </c>
      <c r="AJ398" s="2">
        <v>280.89999999999998</v>
      </c>
      <c r="AK398" s="2">
        <v>0</v>
      </c>
      <c r="AL398" s="2">
        <v>287.64999999999998</v>
      </c>
      <c r="AM398" s="2">
        <v>0</v>
      </c>
      <c r="AN398" s="2">
        <v>307.27999999999997</v>
      </c>
      <c r="AO398" s="2">
        <v>0</v>
      </c>
      <c r="AP398" s="2">
        <v>295.31</v>
      </c>
      <c r="AQ398" s="2">
        <v>0</v>
      </c>
      <c r="AR398" s="2">
        <v>288.55</v>
      </c>
      <c r="AS398" s="2">
        <v>0</v>
      </c>
      <c r="AT398" s="2">
        <v>283.13</v>
      </c>
      <c r="AU398" s="2">
        <v>0</v>
      </c>
      <c r="AV398" s="2">
        <v>267.45</v>
      </c>
      <c r="AW398" s="2">
        <v>0</v>
      </c>
      <c r="AX398" s="2">
        <v>271.55</v>
      </c>
      <c r="AY398" s="2">
        <v>0</v>
      </c>
      <c r="AZ398" s="2">
        <v>243.45</v>
      </c>
      <c r="BA398" s="2">
        <v>0</v>
      </c>
      <c r="BB398" s="3">
        <f t="shared" si="13"/>
        <v>3267.87</v>
      </c>
      <c r="BC398" s="3">
        <f t="shared" si="14"/>
        <v>517.64</v>
      </c>
    </row>
    <row r="399" spans="1:55">
      <c r="A399" t="s">
        <v>54</v>
      </c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3">
        <f t="shared" si="13"/>
        <v>0</v>
      </c>
      <c r="BC399" s="3">
        <f t="shared" si="14"/>
        <v>0</v>
      </c>
    </row>
    <row r="400" spans="1:55">
      <c r="A400" t="s">
        <v>84</v>
      </c>
      <c r="B400">
        <v>251106</v>
      </c>
      <c r="C400" t="s">
        <v>131</v>
      </c>
      <c r="D400" t="s">
        <v>235</v>
      </c>
      <c r="E400" t="s">
        <v>86</v>
      </c>
      <c r="F400" s="2">
        <v>1192.17</v>
      </c>
      <c r="G400" s="2">
        <v>0</v>
      </c>
      <c r="H400" s="2">
        <v>1380.48</v>
      </c>
      <c r="I400" s="2">
        <v>0</v>
      </c>
      <c r="J400" s="2">
        <v>1424.72</v>
      </c>
      <c r="K400" s="2">
        <v>0</v>
      </c>
      <c r="L400" s="2">
        <v>1738.28</v>
      </c>
      <c r="M400" s="2">
        <v>0</v>
      </c>
      <c r="N400" s="2">
        <v>1837.35</v>
      </c>
      <c r="O400" s="2">
        <v>0</v>
      </c>
      <c r="P400" s="2">
        <v>2239.71</v>
      </c>
      <c r="Q400" s="2">
        <v>0</v>
      </c>
      <c r="R400" s="2">
        <v>2221.35</v>
      </c>
      <c r="S400" s="2">
        <v>0</v>
      </c>
      <c r="T400" s="2">
        <v>2089.46</v>
      </c>
      <c r="U400" s="2">
        <v>0</v>
      </c>
      <c r="V400" s="2">
        <v>2288.92</v>
      </c>
      <c r="W400" s="2">
        <v>0</v>
      </c>
      <c r="X400" s="2">
        <v>1764.44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2">
        <v>0</v>
      </c>
      <c r="AN400" s="2">
        <v>0</v>
      </c>
      <c r="AO400" s="2">
        <v>0</v>
      </c>
      <c r="AP400" s="2">
        <v>0</v>
      </c>
      <c r="AQ400" s="2">
        <v>0</v>
      </c>
      <c r="AR400" s="2">
        <v>0</v>
      </c>
      <c r="AS400" s="2">
        <v>0</v>
      </c>
      <c r="AT400" s="2">
        <v>0</v>
      </c>
      <c r="AU400" s="2">
        <v>0</v>
      </c>
      <c r="AV400" s="2">
        <v>0</v>
      </c>
      <c r="AW400" s="2">
        <v>0</v>
      </c>
      <c r="AX400" s="2">
        <v>0</v>
      </c>
      <c r="AY400" s="2">
        <v>0</v>
      </c>
      <c r="AZ400" s="2">
        <v>0</v>
      </c>
      <c r="BA400" s="2">
        <v>0</v>
      </c>
      <c r="BB400" s="3">
        <f t="shared" si="13"/>
        <v>0</v>
      </c>
      <c r="BC400" s="3">
        <f t="shared" si="14"/>
        <v>18176.88</v>
      </c>
    </row>
    <row r="401" spans="1:55">
      <c r="A401" t="s">
        <v>84</v>
      </c>
      <c r="B401">
        <v>251106</v>
      </c>
      <c r="C401" t="s">
        <v>131</v>
      </c>
      <c r="D401" t="s">
        <v>234</v>
      </c>
      <c r="E401" t="s">
        <v>87</v>
      </c>
      <c r="F401" s="2">
        <v>773.42</v>
      </c>
      <c r="G401" s="2">
        <v>0</v>
      </c>
      <c r="H401" s="2">
        <v>773.42</v>
      </c>
      <c r="I401" s="2">
        <v>0</v>
      </c>
      <c r="J401" s="2">
        <v>773.42</v>
      </c>
      <c r="K401" s="2">
        <v>0</v>
      </c>
      <c r="L401" s="2">
        <v>773.42</v>
      </c>
      <c r="M401" s="2">
        <v>0</v>
      </c>
      <c r="N401" s="2">
        <v>773.42</v>
      </c>
      <c r="O401" s="2">
        <v>0</v>
      </c>
      <c r="P401" s="2">
        <v>773.42</v>
      </c>
      <c r="Q401" s="2">
        <v>0</v>
      </c>
      <c r="R401" s="2">
        <v>853.43</v>
      </c>
      <c r="S401" s="2">
        <v>0</v>
      </c>
      <c r="T401" s="2">
        <v>853.43</v>
      </c>
      <c r="U401" s="2">
        <v>0</v>
      </c>
      <c r="V401" s="2">
        <v>853.43</v>
      </c>
      <c r="W401" s="2">
        <v>0</v>
      </c>
      <c r="X401" s="2">
        <v>853.43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2">
        <v>0</v>
      </c>
      <c r="AM401" s="2">
        <v>0</v>
      </c>
      <c r="AN401" s="2">
        <v>0</v>
      </c>
      <c r="AO401" s="2">
        <v>0</v>
      </c>
      <c r="AP401" s="2">
        <v>0</v>
      </c>
      <c r="AQ401" s="2">
        <v>0</v>
      </c>
      <c r="AR401" s="2">
        <v>0</v>
      </c>
      <c r="AS401" s="2">
        <v>0</v>
      </c>
      <c r="AT401" s="2">
        <v>0</v>
      </c>
      <c r="AU401" s="2">
        <v>0</v>
      </c>
      <c r="AV401" s="2">
        <v>0</v>
      </c>
      <c r="AW401" s="2">
        <v>0</v>
      </c>
      <c r="AX401" s="2">
        <v>0</v>
      </c>
      <c r="AY401" s="2">
        <v>0</v>
      </c>
      <c r="AZ401" s="2">
        <v>0</v>
      </c>
      <c r="BA401" s="2">
        <v>0</v>
      </c>
      <c r="BB401" s="3">
        <f t="shared" si="13"/>
        <v>0</v>
      </c>
      <c r="BC401" s="3">
        <f t="shared" si="14"/>
        <v>8054.2400000000007</v>
      </c>
    </row>
    <row r="402" spans="1:55">
      <c r="A402" t="s">
        <v>84</v>
      </c>
      <c r="B402">
        <v>251106</v>
      </c>
      <c r="C402" t="s">
        <v>131</v>
      </c>
      <c r="D402" t="s">
        <v>233</v>
      </c>
      <c r="E402" t="s">
        <v>88</v>
      </c>
      <c r="F402" s="2">
        <v>4287.51</v>
      </c>
      <c r="G402" s="2">
        <v>0</v>
      </c>
      <c r="H402" s="2">
        <v>5036.96</v>
      </c>
      <c r="I402" s="2">
        <v>0</v>
      </c>
      <c r="J402" s="2">
        <v>3961.51</v>
      </c>
      <c r="K402" s="2">
        <v>0</v>
      </c>
      <c r="L402" s="2">
        <v>5065</v>
      </c>
      <c r="M402" s="2">
        <v>0</v>
      </c>
      <c r="N402" s="2">
        <v>4647.63</v>
      </c>
      <c r="O402" s="2">
        <v>0</v>
      </c>
      <c r="P402" s="2">
        <v>7402.84</v>
      </c>
      <c r="Q402" s="2">
        <v>0</v>
      </c>
      <c r="R402" s="2">
        <v>7324.95</v>
      </c>
      <c r="S402" s="2">
        <v>0</v>
      </c>
      <c r="T402" s="2">
        <v>6906.16</v>
      </c>
      <c r="U402" s="2">
        <v>0</v>
      </c>
      <c r="V402" s="2">
        <v>6833.88</v>
      </c>
      <c r="W402" s="2">
        <v>0</v>
      </c>
      <c r="X402" s="2">
        <v>5669.62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2">
        <v>0</v>
      </c>
      <c r="AN402" s="2">
        <v>0</v>
      </c>
      <c r="AO402" s="2">
        <v>0</v>
      </c>
      <c r="AP402" s="2">
        <v>0</v>
      </c>
      <c r="AQ402" s="2">
        <v>0</v>
      </c>
      <c r="AR402" s="2">
        <v>0</v>
      </c>
      <c r="AS402" s="2">
        <v>0</v>
      </c>
      <c r="AT402" s="2">
        <v>0</v>
      </c>
      <c r="AU402" s="2">
        <v>0</v>
      </c>
      <c r="AV402" s="2">
        <v>0</v>
      </c>
      <c r="AW402" s="2">
        <v>0</v>
      </c>
      <c r="AX402" s="2">
        <v>0</v>
      </c>
      <c r="AY402" s="2">
        <v>0</v>
      </c>
      <c r="AZ402" s="2">
        <v>0</v>
      </c>
      <c r="BA402" s="2">
        <v>0</v>
      </c>
      <c r="BB402" s="3">
        <f t="shared" si="13"/>
        <v>0</v>
      </c>
      <c r="BC402" s="3">
        <f t="shared" si="14"/>
        <v>57136.06</v>
      </c>
    </row>
    <row r="403" spans="1:55">
      <c r="A403" t="s">
        <v>84</v>
      </c>
      <c r="B403">
        <v>251106</v>
      </c>
      <c r="C403" t="s">
        <v>131</v>
      </c>
      <c r="D403" t="s">
        <v>232</v>
      </c>
      <c r="E403" t="s">
        <v>89</v>
      </c>
      <c r="F403" s="2">
        <v>531</v>
      </c>
      <c r="G403" s="2">
        <v>0</v>
      </c>
      <c r="H403" s="2">
        <v>531</v>
      </c>
      <c r="I403" s="2">
        <v>0</v>
      </c>
      <c r="J403" s="2">
        <v>531</v>
      </c>
      <c r="K403" s="2">
        <v>0</v>
      </c>
      <c r="L403" s="2">
        <v>531</v>
      </c>
      <c r="M403" s="2">
        <v>0</v>
      </c>
      <c r="N403" s="2">
        <v>531</v>
      </c>
      <c r="O403" s="2">
        <v>0</v>
      </c>
      <c r="P403" s="2">
        <v>531</v>
      </c>
      <c r="Q403" s="2">
        <v>0</v>
      </c>
      <c r="R403" s="2">
        <v>531</v>
      </c>
      <c r="S403" s="2">
        <v>0</v>
      </c>
      <c r="T403" s="2">
        <v>531</v>
      </c>
      <c r="U403" s="2">
        <v>0</v>
      </c>
      <c r="V403" s="2">
        <v>531</v>
      </c>
      <c r="W403" s="2">
        <v>0</v>
      </c>
      <c r="X403" s="2">
        <v>531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>
        <v>0</v>
      </c>
      <c r="AM403" s="2">
        <v>0</v>
      </c>
      <c r="AN403" s="2">
        <v>0</v>
      </c>
      <c r="AO403" s="2">
        <v>0</v>
      </c>
      <c r="AP403" s="2">
        <v>0</v>
      </c>
      <c r="AQ403" s="2">
        <v>0</v>
      </c>
      <c r="AR403" s="2">
        <v>0</v>
      </c>
      <c r="AS403" s="2">
        <v>0</v>
      </c>
      <c r="AT403" s="2">
        <v>0</v>
      </c>
      <c r="AU403" s="2">
        <v>0</v>
      </c>
      <c r="AV403" s="2">
        <v>0</v>
      </c>
      <c r="AW403" s="2">
        <v>0</v>
      </c>
      <c r="AX403" s="2">
        <v>0</v>
      </c>
      <c r="AY403" s="2">
        <v>0</v>
      </c>
      <c r="AZ403" s="2">
        <v>0</v>
      </c>
      <c r="BA403" s="2">
        <v>0</v>
      </c>
      <c r="BB403" s="3">
        <f t="shared" si="13"/>
        <v>0</v>
      </c>
      <c r="BC403" s="3">
        <f t="shared" si="14"/>
        <v>5310</v>
      </c>
    </row>
    <row r="404" spans="1:55">
      <c r="A404" t="s">
        <v>84</v>
      </c>
      <c r="B404">
        <v>251106</v>
      </c>
      <c r="C404" t="s">
        <v>131</v>
      </c>
      <c r="D404" t="s">
        <v>231</v>
      </c>
      <c r="E404" t="s">
        <v>64</v>
      </c>
      <c r="F404" s="2">
        <v>215.98</v>
      </c>
      <c r="G404" s="2">
        <v>0</v>
      </c>
      <c r="H404" s="2">
        <v>231.14</v>
      </c>
      <c r="I404" s="2">
        <v>0</v>
      </c>
      <c r="J404" s="2">
        <v>234.7</v>
      </c>
      <c r="K404" s="2">
        <v>0</v>
      </c>
      <c r="L404" s="2">
        <v>259.95</v>
      </c>
      <c r="M404" s="2">
        <v>0</v>
      </c>
      <c r="N404" s="2">
        <v>267.93</v>
      </c>
      <c r="O404" s="2">
        <v>0</v>
      </c>
      <c r="P404" s="2">
        <v>303.08</v>
      </c>
      <c r="Q404" s="2">
        <v>0</v>
      </c>
      <c r="R404" s="2">
        <v>300.14</v>
      </c>
      <c r="S404" s="2">
        <v>0</v>
      </c>
      <c r="T404" s="2">
        <v>288.22000000000003</v>
      </c>
      <c r="U404" s="2">
        <v>0</v>
      </c>
      <c r="V404" s="2">
        <v>310.95</v>
      </c>
      <c r="W404" s="2">
        <v>0</v>
      </c>
      <c r="X404" s="2">
        <v>262.06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2">
        <v>0</v>
      </c>
      <c r="AN404" s="2">
        <v>0</v>
      </c>
      <c r="AO404" s="2">
        <v>0</v>
      </c>
      <c r="AP404" s="2">
        <v>0</v>
      </c>
      <c r="AQ404" s="2">
        <v>0</v>
      </c>
      <c r="AR404" s="2">
        <v>0</v>
      </c>
      <c r="AS404" s="2">
        <v>0</v>
      </c>
      <c r="AT404" s="2">
        <v>0</v>
      </c>
      <c r="AU404" s="2">
        <v>0</v>
      </c>
      <c r="AV404" s="2">
        <v>0</v>
      </c>
      <c r="AW404" s="2">
        <v>0</v>
      </c>
      <c r="AX404" s="2">
        <v>0</v>
      </c>
      <c r="AY404" s="2">
        <v>0</v>
      </c>
      <c r="AZ404" s="2">
        <v>0</v>
      </c>
      <c r="BA404" s="2">
        <v>0</v>
      </c>
      <c r="BB404" s="3">
        <f t="shared" si="13"/>
        <v>0</v>
      </c>
      <c r="BC404" s="3">
        <f t="shared" si="14"/>
        <v>2674.15</v>
      </c>
    </row>
    <row r="405" spans="1:55">
      <c r="A405" t="s">
        <v>54</v>
      </c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3">
        <f t="shared" si="13"/>
        <v>0</v>
      </c>
      <c r="BC405" s="3">
        <f t="shared" si="14"/>
        <v>0</v>
      </c>
    </row>
    <row r="406" spans="1:55">
      <c r="A406" t="s">
        <v>84</v>
      </c>
      <c r="B406">
        <v>251109</v>
      </c>
      <c r="C406" t="s">
        <v>132</v>
      </c>
      <c r="D406" t="s">
        <v>235</v>
      </c>
      <c r="E406" t="s">
        <v>102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2">
        <v>0</v>
      </c>
      <c r="AN406" s="2">
        <v>0</v>
      </c>
      <c r="AO406" s="2">
        <v>0</v>
      </c>
      <c r="AP406" s="2">
        <v>0</v>
      </c>
      <c r="AQ406" s="2">
        <v>0</v>
      </c>
      <c r="AR406" s="2">
        <v>0</v>
      </c>
      <c r="AS406" s="2">
        <v>0</v>
      </c>
      <c r="AT406" s="2">
        <v>0</v>
      </c>
      <c r="AU406" s="2">
        <v>0</v>
      </c>
      <c r="AV406" s="2">
        <v>0</v>
      </c>
      <c r="AW406" s="2">
        <v>0</v>
      </c>
      <c r="AX406" s="2">
        <v>2490.6</v>
      </c>
      <c r="AY406" s="2">
        <v>0</v>
      </c>
      <c r="AZ406" s="2">
        <v>1086.44</v>
      </c>
      <c r="BA406" s="2">
        <v>0</v>
      </c>
      <c r="BB406" s="3">
        <f t="shared" si="13"/>
        <v>3577.04</v>
      </c>
      <c r="BC406" s="3">
        <f t="shared" si="14"/>
        <v>0</v>
      </c>
    </row>
    <row r="407" spans="1:55">
      <c r="A407" t="s">
        <v>84</v>
      </c>
      <c r="B407">
        <v>251109</v>
      </c>
      <c r="C407" t="s">
        <v>132</v>
      </c>
      <c r="D407" t="s">
        <v>233</v>
      </c>
      <c r="E407" t="s">
        <v>96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2">
        <v>0</v>
      </c>
      <c r="AN407" s="2">
        <v>0</v>
      </c>
      <c r="AO407" s="2">
        <v>0</v>
      </c>
      <c r="AP407" s="2">
        <v>0</v>
      </c>
      <c r="AQ407" s="2">
        <v>0</v>
      </c>
      <c r="AR407" s="2">
        <v>0</v>
      </c>
      <c r="AS407" s="2">
        <v>0</v>
      </c>
      <c r="AT407" s="2">
        <v>0</v>
      </c>
      <c r="AU407" s="2">
        <v>0</v>
      </c>
      <c r="AV407" s="2">
        <v>0</v>
      </c>
      <c r="AW407" s="2">
        <v>0</v>
      </c>
      <c r="AX407" s="2">
        <v>5267.3</v>
      </c>
      <c r="AY407" s="2">
        <v>0</v>
      </c>
      <c r="AZ407" s="2">
        <v>2055.2399999999998</v>
      </c>
      <c r="BA407" s="2">
        <v>0</v>
      </c>
      <c r="BB407" s="3">
        <f t="shared" si="13"/>
        <v>7322.54</v>
      </c>
      <c r="BC407" s="3">
        <f t="shared" si="14"/>
        <v>0</v>
      </c>
    </row>
    <row r="408" spans="1:55">
      <c r="A408" t="s">
        <v>84</v>
      </c>
      <c r="B408">
        <v>251109</v>
      </c>
      <c r="C408" t="s">
        <v>132</v>
      </c>
      <c r="D408" t="s">
        <v>234</v>
      </c>
      <c r="E408" t="s">
        <v>87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2">
        <v>0</v>
      </c>
      <c r="AN408" s="2">
        <v>0</v>
      </c>
      <c r="AO408" s="2">
        <v>0</v>
      </c>
      <c r="AP408" s="2">
        <v>0</v>
      </c>
      <c r="AQ408" s="2">
        <v>0</v>
      </c>
      <c r="AR408" s="2">
        <v>0</v>
      </c>
      <c r="AS408" s="2">
        <v>0</v>
      </c>
      <c r="AT408" s="2">
        <v>0</v>
      </c>
      <c r="AU408" s="2">
        <v>0</v>
      </c>
      <c r="AV408" s="2">
        <v>0</v>
      </c>
      <c r="AW408" s="2">
        <v>0</v>
      </c>
      <c r="AX408" s="2">
        <v>1561.51</v>
      </c>
      <c r="AY408" s="2">
        <v>0</v>
      </c>
      <c r="AZ408" s="2">
        <v>1609.04</v>
      </c>
      <c r="BA408" s="2">
        <v>0</v>
      </c>
      <c r="BB408" s="3">
        <f t="shared" si="13"/>
        <v>3170.55</v>
      </c>
      <c r="BC408" s="3">
        <f t="shared" si="14"/>
        <v>0</v>
      </c>
    </row>
    <row r="409" spans="1:55">
      <c r="A409" t="s">
        <v>84</v>
      </c>
      <c r="B409">
        <v>251109</v>
      </c>
      <c r="C409" t="s">
        <v>132</v>
      </c>
      <c r="D409" t="s">
        <v>232</v>
      </c>
      <c r="E409" t="s">
        <v>89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2">
        <v>0</v>
      </c>
      <c r="AN409" s="2">
        <v>0</v>
      </c>
      <c r="AO409" s="2">
        <v>0</v>
      </c>
      <c r="AP409" s="2">
        <v>0</v>
      </c>
      <c r="AQ409" s="2">
        <v>0</v>
      </c>
      <c r="AR409" s="2">
        <v>0</v>
      </c>
      <c r="AS409" s="2">
        <v>0</v>
      </c>
      <c r="AT409" s="2">
        <v>0</v>
      </c>
      <c r="AU409" s="2">
        <v>0</v>
      </c>
      <c r="AV409" s="2">
        <v>0</v>
      </c>
      <c r="AW409" s="2">
        <v>0</v>
      </c>
      <c r="AX409" s="2">
        <v>547</v>
      </c>
      <c r="AY409" s="2">
        <v>0</v>
      </c>
      <c r="AZ409" s="2">
        <v>564</v>
      </c>
      <c r="BA409" s="2">
        <v>0</v>
      </c>
      <c r="BB409" s="3">
        <f t="shared" si="13"/>
        <v>1111</v>
      </c>
      <c r="BC409" s="3">
        <f t="shared" si="14"/>
        <v>0</v>
      </c>
    </row>
    <row r="410" spans="1:55">
      <c r="A410" t="s">
        <v>84</v>
      </c>
      <c r="B410">
        <v>251109</v>
      </c>
      <c r="C410" t="s">
        <v>132</v>
      </c>
      <c r="D410" t="s">
        <v>231</v>
      </c>
      <c r="E410" t="s">
        <v>64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2">
        <v>0</v>
      </c>
      <c r="AN410" s="2">
        <v>0</v>
      </c>
      <c r="AO410" s="2">
        <v>0</v>
      </c>
      <c r="AP410" s="2">
        <v>0</v>
      </c>
      <c r="AQ410" s="2">
        <v>0</v>
      </c>
      <c r="AR410" s="2">
        <v>0</v>
      </c>
      <c r="AS410" s="2">
        <v>0</v>
      </c>
      <c r="AT410" s="2">
        <v>0</v>
      </c>
      <c r="AU410" s="2">
        <v>0</v>
      </c>
      <c r="AV410" s="2">
        <v>0</v>
      </c>
      <c r="AW410" s="2">
        <v>0</v>
      </c>
      <c r="AX410" s="2">
        <v>329.89</v>
      </c>
      <c r="AY410" s="2">
        <v>0</v>
      </c>
      <c r="AZ410" s="2">
        <v>201.9</v>
      </c>
      <c r="BA410" s="2">
        <v>0</v>
      </c>
      <c r="BB410" s="3">
        <f t="shared" si="13"/>
        <v>531.79</v>
      </c>
      <c r="BC410" s="3">
        <f t="shared" si="14"/>
        <v>0</v>
      </c>
    </row>
    <row r="411" spans="1:55">
      <c r="A411" t="s">
        <v>54</v>
      </c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3">
        <f t="shared" si="13"/>
        <v>0</v>
      </c>
      <c r="BC411" s="3">
        <f t="shared" si="14"/>
        <v>0</v>
      </c>
    </row>
    <row r="412" spans="1:55">
      <c r="A412" t="s">
        <v>84</v>
      </c>
      <c r="B412">
        <v>251109</v>
      </c>
      <c r="C412" t="s">
        <v>132</v>
      </c>
      <c r="D412" t="s">
        <v>235</v>
      </c>
      <c r="E412" t="s">
        <v>86</v>
      </c>
      <c r="F412" s="2">
        <v>839.08</v>
      </c>
      <c r="G412" s="2">
        <v>0</v>
      </c>
      <c r="H412" s="2">
        <v>1195.7</v>
      </c>
      <c r="I412" s="2">
        <v>0</v>
      </c>
      <c r="J412" s="2">
        <v>1768.41</v>
      </c>
      <c r="K412" s="2">
        <v>0</v>
      </c>
      <c r="L412" s="2">
        <v>2542.29</v>
      </c>
      <c r="M412" s="2">
        <v>0</v>
      </c>
      <c r="N412" s="2">
        <v>2992.73</v>
      </c>
      <c r="O412" s="2">
        <v>0</v>
      </c>
      <c r="P412" s="2">
        <v>4332.6499999999996</v>
      </c>
      <c r="Q412" s="2">
        <v>0</v>
      </c>
      <c r="R412" s="2">
        <v>4287.3599999999997</v>
      </c>
      <c r="S412" s="2">
        <v>0</v>
      </c>
      <c r="T412" s="2">
        <v>3563.94</v>
      </c>
      <c r="U412" s="2">
        <v>0</v>
      </c>
      <c r="V412" s="2">
        <v>2875.81</v>
      </c>
      <c r="W412" s="2">
        <v>0</v>
      </c>
      <c r="X412" s="2">
        <v>2261.6799999999998</v>
      </c>
      <c r="Y412" s="2">
        <v>0</v>
      </c>
      <c r="Z412" s="2">
        <v>1936.58</v>
      </c>
      <c r="AA412" s="2">
        <v>0</v>
      </c>
      <c r="AB412" s="2">
        <v>1248.53</v>
      </c>
      <c r="AC412" s="2">
        <v>0</v>
      </c>
      <c r="AD412" s="2">
        <v>733.1</v>
      </c>
      <c r="AE412" s="2">
        <v>0</v>
      </c>
      <c r="AF412" s="2">
        <v>1433.36</v>
      </c>
      <c r="AG412" s="2">
        <v>0</v>
      </c>
      <c r="AH412" s="2">
        <v>2077.38</v>
      </c>
      <c r="AI412" s="2">
        <v>0</v>
      </c>
      <c r="AJ412" s="2">
        <v>2436.23</v>
      </c>
      <c r="AK412" s="2">
        <v>0</v>
      </c>
      <c r="AL412" s="2">
        <v>2910.94</v>
      </c>
      <c r="AM412" s="2">
        <v>0</v>
      </c>
      <c r="AN412" s="2">
        <v>3208.85</v>
      </c>
      <c r="AO412" s="2">
        <v>0</v>
      </c>
      <c r="AP412" s="2">
        <v>3128.54</v>
      </c>
      <c r="AQ412" s="2">
        <v>0</v>
      </c>
      <c r="AR412" s="2">
        <v>3206.08</v>
      </c>
      <c r="AS412" s="2">
        <v>0</v>
      </c>
      <c r="AT412" s="2">
        <v>2871.98</v>
      </c>
      <c r="AU412" s="2">
        <v>0</v>
      </c>
      <c r="AV412" s="2">
        <v>2505.84</v>
      </c>
      <c r="AW412" s="2">
        <v>0</v>
      </c>
      <c r="AX412" s="2">
        <v>0</v>
      </c>
      <c r="AY412" s="2">
        <v>0</v>
      </c>
      <c r="AZ412" s="2">
        <v>0</v>
      </c>
      <c r="BA412" s="2">
        <v>0</v>
      </c>
      <c r="BB412" s="3">
        <f t="shared" si="13"/>
        <v>24512.300000000003</v>
      </c>
      <c r="BC412" s="3">
        <f t="shared" si="14"/>
        <v>29844.760000000002</v>
      </c>
    </row>
    <row r="413" spans="1:55">
      <c r="A413" t="s">
        <v>84</v>
      </c>
      <c r="B413">
        <v>251109</v>
      </c>
      <c r="C413" t="s">
        <v>132</v>
      </c>
      <c r="D413" t="s">
        <v>234</v>
      </c>
      <c r="E413" t="s">
        <v>87</v>
      </c>
      <c r="F413" s="2">
        <v>1684.82</v>
      </c>
      <c r="G413" s="2">
        <v>0</v>
      </c>
      <c r="H413" s="2">
        <v>1684.82</v>
      </c>
      <c r="I413" s="2">
        <v>0</v>
      </c>
      <c r="J413" s="2">
        <v>1684.82</v>
      </c>
      <c r="K413" s="2">
        <v>0</v>
      </c>
      <c r="L413" s="2">
        <v>1684.82</v>
      </c>
      <c r="M413" s="2">
        <v>0</v>
      </c>
      <c r="N413" s="2">
        <v>1684.82</v>
      </c>
      <c r="O413" s="2">
        <v>0</v>
      </c>
      <c r="P413" s="2">
        <v>2155.7800000000002</v>
      </c>
      <c r="Q413" s="2">
        <v>0</v>
      </c>
      <c r="R413" s="2">
        <v>2418.8200000000002</v>
      </c>
      <c r="S413" s="2">
        <v>0</v>
      </c>
      <c r="T413" s="2">
        <v>2418.8200000000002</v>
      </c>
      <c r="U413" s="2">
        <v>0</v>
      </c>
      <c r="V413" s="2">
        <v>2418.8200000000002</v>
      </c>
      <c r="W413" s="2">
        <v>0</v>
      </c>
      <c r="X413" s="2">
        <v>2418.8200000000002</v>
      </c>
      <c r="Y413" s="2">
        <v>0</v>
      </c>
      <c r="Z413" s="2">
        <v>2418.8200000000002</v>
      </c>
      <c r="AA413" s="2">
        <v>0</v>
      </c>
      <c r="AB413" s="2">
        <v>2492.4499999999998</v>
      </c>
      <c r="AC413" s="2">
        <v>0</v>
      </c>
      <c r="AD413" s="2">
        <v>2492.4499999999998</v>
      </c>
      <c r="AE413" s="2">
        <v>0</v>
      </c>
      <c r="AF413" s="2">
        <v>2492.4499999999998</v>
      </c>
      <c r="AG413" s="2">
        <v>0</v>
      </c>
      <c r="AH413" s="2">
        <v>2492.4499999999998</v>
      </c>
      <c r="AI413" s="2">
        <v>0</v>
      </c>
      <c r="AJ413" s="2">
        <v>2492.4499999999998</v>
      </c>
      <c r="AK413" s="2">
        <v>0</v>
      </c>
      <c r="AL413" s="2">
        <v>2492.4499999999998</v>
      </c>
      <c r="AM413" s="2">
        <v>0</v>
      </c>
      <c r="AN413" s="2">
        <v>2492.4499999999998</v>
      </c>
      <c r="AO413" s="2">
        <v>0</v>
      </c>
      <c r="AP413" s="2">
        <v>2492.4499999999998</v>
      </c>
      <c r="AQ413" s="2">
        <v>0</v>
      </c>
      <c r="AR413" s="2">
        <v>1996.48</v>
      </c>
      <c r="AS413" s="2">
        <v>0</v>
      </c>
      <c r="AT413" s="2">
        <v>1561.51</v>
      </c>
      <c r="AU413" s="2">
        <v>0</v>
      </c>
      <c r="AV413" s="2">
        <v>1561.51</v>
      </c>
      <c r="AW413" s="2">
        <v>0</v>
      </c>
      <c r="AX413" s="2">
        <v>0</v>
      </c>
      <c r="AY413" s="2">
        <v>0</v>
      </c>
      <c r="AZ413" s="2">
        <v>0</v>
      </c>
      <c r="BA413" s="2">
        <v>0</v>
      </c>
      <c r="BB413" s="3">
        <f t="shared" si="13"/>
        <v>22566.649999999998</v>
      </c>
      <c r="BC413" s="3">
        <f t="shared" si="14"/>
        <v>25166.43</v>
      </c>
    </row>
    <row r="414" spans="1:55">
      <c r="A414" t="s">
        <v>84</v>
      </c>
      <c r="B414">
        <v>251109</v>
      </c>
      <c r="C414" t="s">
        <v>132</v>
      </c>
      <c r="D414" t="s">
        <v>233</v>
      </c>
      <c r="E414" t="s">
        <v>88</v>
      </c>
      <c r="F414" s="2">
        <v>3017.65</v>
      </c>
      <c r="G414" s="2">
        <v>0</v>
      </c>
      <c r="H414" s="2">
        <v>4362.75</v>
      </c>
      <c r="I414" s="2">
        <v>0</v>
      </c>
      <c r="J414" s="2">
        <v>4917.1400000000003</v>
      </c>
      <c r="K414" s="2">
        <v>0</v>
      </c>
      <c r="L414" s="2">
        <v>8377.2800000000007</v>
      </c>
      <c r="M414" s="2">
        <v>0</v>
      </c>
      <c r="N414" s="2">
        <v>9535.84</v>
      </c>
      <c r="O414" s="2">
        <v>0</v>
      </c>
      <c r="P414" s="2">
        <v>20937.96</v>
      </c>
      <c r="Q414" s="2">
        <v>0</v>
      </c>
      <c r="R414" s="2">
        <v>20760.689999999999</v>
      </c>
      <c r="S414" s="2">
        <v>0</v>
      </c>
      <c r="T414" s="2">
        <v>16210.57</v>
      </c>
      <c r="U414" s="2">
        <v>0</v>
      </c>
      <c r="V414" s="2">
        <v>10193.209999999999</v>
      </c>
      <c r="W414" s="2">
        <v>0</v>
      </c>
      <c r="X414" s="2">
        <v>7447.07</v>
      </c>
      <c r="Y414" s="2">
        <v>0</v>
      </c>
      <c r="Z414" s="2">
        <v>6383.99</v>
      </c>
      <c r="AA414" s="2">
        <v>0</v>
      </c>
      <c r="AB414" s="2">
        <v>3945.59</v>
      </c>
      <c r="AC414" s="2">
        <v>0</v>
      </c>
      <c r="AD414" s="2">
        <v>2336.31</v>
      </c>
      <c r="AE414" s="2">
        <v>0</v>
      </c>
      <c r="AF414" s="2">
        <v>4577.2299999999996</v>
      </c>
      <c r="AG414" s="2">
        <v>0</v>
      </c>
      <c r="AH414" s="2">
        <v>5854.94</v>
      </c>
      <c r="AI414" s="2">
        <v>0</v>
      </c>
      <c r="AJ414" s="2">
        <v>7086.62</v>
      </c>
      <c r="AK414" s="2">
        <v>0</v>
      </c>
      <c r="AL414" s="2">
        <v>9044.73</v>
      </c>
      <c r="AM414" s="2">
        <v>0</v>
      </c>
      <c r="AN414" s="2">
        <v>10064.73</v>
      </c>
      <c r="AO414" s="2">
        <v>0</v>
      </c>
      <c r="AP414" s="2">
        <v>8905.61</v>
      </c>
      <c r="AQ414" s="2">
        <v>0</v>
      </c>
      <c r="AR414" s="2">
        <v>8107.29</v>
      </c>
      <c r="AS414" s="2">
        <v>0</v>
      </c>
      <c r="AT414" s="2">
        <v>6236.48</v>
      </c>
      <c r="AU414" s="2">
        <v>0</v>
      </c>
      <c r="AV414" s="2">
        <v>4300.87</v>
      </c>
      <c r="AW414" s="2">
        <v>0</v>
      </c>
      <c r="AX414" s="2">
        <v>0</v>
      </c>
      <c r="AY414" s="2">
        <v>0</v>
      </c>
      <c r="AZ414" s="2">
        <v>0</v>
      </c>
      <c r="BA414" s="2">
        <v>0</v>
      </c>
      <c r="BB414" s="3">
        <f t="shared" si="13"/>
        <v>66514.81</v>
      </c>
      <c r="BC414" s="3">
        <f t="shared" si="14"/>
        <v>116089.74</v>
      </c>
    </row>
    <row r="415" spans="1:55">
      <c r="A415" t="s">
        <v>84</v>
      </c>
      <c r="B415">
        <v>251109</v>
      </c>
      <c r="C415" t="s">
        <v>132</v>
      </c>
      <c r="D415" t="s">
        <v>232</v>
      </c>
      <c r="E415" t="s">
        <v>89</v>
      </c>
      <c r="F415" s="2">
        <v>531</v>
      </c>
      <c r="G415" s="2">
        <v>0</v>
      </c>
      <c r="H415" s="2">
        <v>531</v>
      </c>
      <c r="I415" s="2">
        <v>0</v>
      </c>
      <c r="J415" s="2">
        <v>531</v>
      </c>
      <c r="K415" s="2">
        <v>0</v>
      </c>
      <c r="L415" s="2">
        <v>531</v>
      </c>
      <c r="M415" s="2">
        <v>0</v>
      </c>
      <c r="N415" s="2">
        <v>531</v>
      </c>
      <c r="O415" s="2">
        <v>0</v>
      </c>
      <c r="P415" s="2">
        <v>531</v>
      </c>
      <c r="Q415" s="2">
        <v>0</v>
      </c>
      <c r="R415" s="2">
        <v>531</v>
      </c>
      <c r="S415" s="2">
        <v>0</v>
      </c>
      <c r="T415" s="2">
        <v>531</v>
      </c>
      <c r="U415" s="2">
        <v>0</v>
      </c>
      <c r="V415" s="2">
        <v>531</v>
      </c>
      <c r="W415" s="2">
        <v>0</v>
      </c>
      <c r="X415" s="2">
        <v>531</v>
      </c>
      <c r="Y415" s="2">
        <v>0</v>
      </c>
      <c r="Z415" s="2">
        <v>531</v>
      </c>
      <c r="AA415" s="2">
        <v>0</v>
      </c>
      <c r="AB415" s="2">
        <v>547</v>
      </c>
      <c r="AC415" s="2">
        <v>0</v>
      </c>
      <c r="AD415" s="2">
        <v>547</v>
      </c>
      <c r="AE415" s="2">
        <v>0</v>
      </c>
      <c r="AF415" s="2">
        <v>547</v>
      </c>
      <c r="AG415" s="2">
        <v>0</v>
      </c>
      <c r="AH415" s="2">
        <v>547</v>
      </c>
      <c r="AI415" s="2">
        <v>0</v>
      </c>
      <c r="AJ415" s="2">
        <v>547</v>
      </c>
      <c r="AK415" s="2">
        <v>0</v>
      </c>
      <c r="AL415" s="2">
        <v>547</v>
      </c>
      <c r="AM415" s="2">
        <v>0</v>
      </c>
      <c r="AN415" s="2">
        <v>547</v>
      </c>
      <c r="AO415" s="2">
        <v>0</v>
      </c>
      <c r="AP415" s="2">
        <v>547</v>
      </c>
      <c r="AQ415" s="2">
        <v>0</v>
      </c>
      <c r="AR415" s="2">
        <v>547</v>
      </c>
      <c r="AS415" s="2">
        <v>0</v>
      </c>
      <c r="AT415" s="2">
        <v>547</v>
      </c>
      <c r="AU415" s="2">
        <v>0</v>
      </c>
      <c r="AV415" s="2">
        <v>547</v>
      </c>
      <c r="AW415" s="2">
        <v>0</v>
      </c>
      <c r="AX415" s="2">
        <v>0</v>
      </c>
      <c r="AY415" s="2">
        <v>0</v>
      </c>
      <c r="AZ415" s="2">
        <v>0</v>
      </c>
      <c r="BA415" s="2">
        <v>0</v>
      </c>
      <c r="BB415" s="3">
        <f t="shared" si="13"/>
        <v>5470</v>
      </c>
      <c r="BC415" s="3">
        <f t="shared" si="14"/>
        <v>6388</v>
      </c>
    </row>
    <row r="416" spans="1:55">
      <c r="A416" t="s">
        <v>84</v>
      </c>
      <c r="B416">
        <v>251109</v>
      </c>
      <c r="C416" t="s">
        <v>132</v>
      </c>
      <c r="D416" t="s">
        <v>231</v>
      </c>
      <c r="E416" t="s">
        <v>64</v>
      </c>
      <c r="F416" s="2">
        <v>187.55</v>
      </c>
      <c r="G416" s="2">
        <v>0</v>
      </c>
      <c r="H416" s="2">
        <v>216.27</v>
      </c>
      <c r="I416" s="2">
        <v>0</v>
      </c>
      <c r="J416" s="2">
        <v>262.38</v>
      </c>
      <c r="K416" s="2">
        <v>0</v>
      </c>
      <c r="L416" s="2">
        <v>351.47</v>
      </c>
      <c r="M416" s="2">
        <v>0</v>
      </c>
      <c r="N416" s="2">
        <v>423.51</v>
      </c>
      <c r="O416" s="2">
        <v>0</v>
      </c>
      <c r="P416" s="2">
        <v>637.79999999999995</v>
      </c>
      <c r="Q416" s="2">
        <v>0</v>
      </c>
      <c r="R416" s="2">
        <v>630.55999999999995</v>
      </c>
      <c r="S416" s="2">
        <v>0</v>
      </c>
      <c r="T416" s="2">
        <v>514.86</v>
      </c>
      <c r="U416" s="2">
        <v>0</v>
      </c>
      <c r="V416" s="2">
        <v>404.81</v>
      </c>
      <c r="W416" s="2">
        <v>0</v>
      </c>
      <c r="X416" s="2">
        <v>306.58999999999997</v>
      </c>
      <c r="Y416" s="2">
        <v>0</v>
      </c>
      <c r="Z416" s="2">
        <v>275.91000000000003</v>
      </c>
      <c r="AA416" s="2">
        <v>0</v>
      </c>
      <c r="AB416" s="2">
        <v>217.21</v>
      </c>
      <c r="AC416" s="2">
        <v>0</v>
      </c>
      <c r="AD416" s="2">
        <v>177.08</v>
      </c>
      <c r="AE416" s="2">
        <v>0</v>
      </c>
      <c r="AF416" s="2">
        <v>231.6</v>
      </c>
      <c r="AG416" s="2">
        <v>0</v>
      </c>
      <c r="AH416" s="2">
        <v>281.75</v>
      </c>
      <c r="AI416" s="2">
        <v>0</v>
      </c>
      <c r="AJ416" s="2">
        <v>321.54000000000002</v>
      </c>
      <c r="AK416" s="2">
        <v>0</v>
      </c>
      <c r="AL416" s="2">
        <v>394.5</v>
      </c>
      <c r="AM416" s="2">
        <v>0</v>
      </c>
      <c r="AN416" s="2">
        <v>440.29</v>
      </c>
      <c r="AO416" s="2">
        <v>0</v>
      </c>
      <c r="AP416" s="2">
        <v>427.95</v>
      </c>
      <c r="AQ416" s="2">
        <v>0</v>
      </c>
      <c r="AR416" s="2">
        <v>439.86</v>
      </c>
      <c r="AS416" s="2">
        <v>0</v>
      </c>
      <c r="AT416" s="2">
        <v>388.51</v>
      </c>
      <c r="AU416" s="2">
        <v>0</v>
      </c>
      <c r="AV416" s="2">
        <v>332.24</v>
      </c>
      <c r="AW416" s="2">
        <v>0</v>
      </c>
      <c r="AX416" s="2">
        <v>0</v>
      </c>
      <c r="AY416" s="2">
        <v>0</v>
      </c>
      <c r="AZ416" s="2">
        <v>0</v>
      </c>
      <c r="BA416" s="2">
        <v>0</v>
      </c>
      <c r="BB416" s="3">
        <f t="shared" si="13"/>
        <v>3435.3199999999997</v>
      </c>
      <c r="BC416" s="3">
        <f t="shared" si="14"/>
        <v>4428.92</v>
      </c>
    </row>
    <row r="417" spans="1:55">
      <c r="A417" t="s">
        <v>54</v>
      </c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3">
        <f t="shared" si="13"/>
        <v>0</v>
      </c>
      <c r="BC417" s="3">
        <f t="shared" si="14"/>
        <v>0</v>
      </c>
    </row>
    <row r="418" spans="1:55">
      <c r="A418" t="s">
        <v>84</v>
      </c>
      <c r="B418">
        <v>251144</v>
      </c>
      <c r="C418" t="s">
        <v>133</v>
      </c>
      <c r="D418" t="s">
        <v>235</v>
      </c>
      <c r="E418" t="s">
        <v>86</v>
      </c>
      <c r="F418" s="2">
        <v>1672.57</v>
      </c>
      <c r="G418" s="2">
        <v>0</v>
      </c>
      <c r="H418" s="2">
        <v>735.88</v>
      </c>
      <c r="I418" s="2">
        <v>0</v>
      </c>
      <c r="J418" s="2">
        <v>632.98</v>
      </c>
      <c r="K418" s="2">
        <v>0</v>
      </c>
      <c r="L418" s="2">
        <v>1109.26</v>
      </c>
      <c r="M418" s="2">
        <v>0</v>
      </c>
      <c r="N418" s="2">
        <v>1896.45</v>
      </c>
      <c r="O418" s="2">
        <v>0</v>
      </c>
      <c r="P418" s="2">
        <v>2339.75</v>
      </c>
      <c r="Q418" s="2">
        <v>0</v>
      </c>
      <c r="R418" s="2">
        <v>3622.99</v>
      </c>
      <c r="S418" s="2">
        <v>0</v>
      </c>
      <c r="T418" s="2">
        <v>3465.59</v>
      </c>
      <c r="U418" s="2">
        <v>0</v>
      </c>
      <c r="V418" s="2">
        <v>2125.0300000000002</v>
      </c>
      <c r="W418" s="2">
        <v>0</v>
      </c>
      <c r="X418" s="2">
        <v>1233.48</v>
      </c>
      <c r="Y418" s="2">
        <v>0</v>
      </c>
      <c r="Z418" s="2">
        <v>59.83</v>
      </c>
      <c r="AA418" s="2">
        <v>0</v>
      </c>
      <c r="AB418" s="2">
        <v>145.97</v>
      </c>
      <c r="AC418" s="2">
        <v>0</v>
      </c>
      <c r="AD418" s="2">
        <v>176.78</v>
      </c>
      <c r="AE418" s="2">
        <v>0</v>
      </c>
      <c r="AF418" s="2">
        <v>463.14</v>
      </c>
      <c r="AG418" s="2">
        <v>0</v>
      </c>
      <c r="AH418" s="2">
        <v>189.7</v>
      </c>
      <c r="AI418" s="2">
        <v>0</v>
      </c>
      <c r="AJ418" s="2">
        <v>1397.94</v>
      </c>
      <c r="AK418" s="2">
        <v>0</v>
      </c>
      <c r="AL418" s="2">
        <v>942.25</v>
      </c>
      <c r="AM418" s="2">
        <v>0</v>
      </c>
      <c r="AN418" s="2">
        <v>2112.9499999999998</v>
      </c>
      <c r="AO418" s="2">
        <v>0</v>
      </c>
      <c r="AP418" s="2">
        <v>3262.44</v>
      </c>
      <c r="AQ418" s="2">
        <v>0</v>
      </c>
      <c r="AR418" s="2">
        <v>3226.87</v>
      </c>
      <c r="AS418" s="2">
        <v>0</v>
      </c>
      <c r="AT418" s="2">
        <v>2141.5300000000002</v>
      </c>
      <c r="AU418" s="2">
        <v>0</v>
      </c>
      <c r="AV418" s="2">
        <v>744.5</v>
      </c>
      <c r="AW418" s="2">
        <v>0</v>
      </c>
      <c r="AX418" s="2">
        <v>254.45</v>
      </c>
      <c r="AY418" s="2">
        <v>0</v>
      </c>
      <c r="AZ418" s="2">
        <v>306.13</v>
      </c>
      <c r="BA418" s="2">
        <v>0</v>
      </c>
      <c r="BB418" s="3">
        <f t="shared" si="13"/>
        <v>15218.68</v>
      </c>
      <c r="BC418" s="3">
        <f t="shared" si="14"/>
        <v>19039.780000000002</v>
      </c>
    </row>
    <row r="419" spans="1:55">
      <c r="A419" t="s">
        <v>84</v>
      </c>
      <c r="B419">
        <v>251144</v>
      </c>
      <c r="C419" t="s">
        <v>133</v>
      </c>
      <c r="D419" t="s">
        <v>234</v>
      </c>
      <c r="E419" t="s">
        <v>87</v>
      </c>
      <c r="F419" s="2">
        <v>2245.1999999999998</v>
      </c>
      <c r="G419" s="2">
        <v>0</v>
      </c>
      <c r="H419" s="2">
        <v>2245.1999999999998</v>
      </c>
      <c r="I419" s="2">
        <v>0</v>
      </c>
      <c r="J419" s="2">
        <v>2245.1999999999998</v>
      </c>
      <c r="K419" s="2">
        <v>0</v>
      </c>
      <c r="L419" s="2">
        <v>2245.1999999999998</v>
      </c>
      <c r="M419" s="2">
        <v>0</v>
      </c>
      <c r="N419" s="2">
        <v>2245.1999999999998</v>
      </c>
      <c r="O419" s="2">
        <v>0</v>
      </c>
      <c r="P419" s="2">
        <v>2245.1999999999998</v>
      </c>
      <c r="Q419" s="2">
        <v>0</v>
      </c>
      <c r="R419" s="2">
        <v>2245.1999999999998</v>
      </c>
      <c r="S419" s="2">
        <v>0</v>
      </c>
      <c r="T419" s="2">
        <v>2245.1999999999998</v>
      </c>
      <c r="U419" s="2">
        <v>0</v>
      </c>
      <c r="V419" s="2">
        <v>1860.32</v>
      </c>
      <c r="W419" s="2">
        <v>0</v>
      </c>
      <c r="X419" s="2">
        <v>1860.32</v>
      </c>
      <c r="Y419" s="2">
        <v>0</v>
      </c>
      <c r="Z419" s="2">
        <v>1860.32</v>
      </c>
      <c r="AA419" s="2">
        <v>0</v>
      </c>
      <c r="AB419" s="2">
        <v>1860.32</v>
      </c>
      <c r="AC419" s="2">
        <v>0</v>
      </c>
      <c r="AD419" s="2">
        <v>1916.95</v>
      </c>
      <c r="AE419" s="2">
        <v>0</v>
      </c>
      <c r="AF419" s="2">
        <v>1916.95</v>
      </c>
      <c r="AG419" s="2">
        <v>0</v>
      </c>
      <c r="AH419" s="2">
        <v>1916.95</v>
      </c>
      <c r="AI419" s="2">
        <v>0</v>
      </c>
      <c r="AJ419" s="2">
        <v>1916.95</v>
      </c>
      <c r="AK419" s="2">
        <v>0</v>
      </c>
      <c r="AL419" s="2">
        <v>1916.95</v>
      </c>
      <c r="AM419" s="2">
        <v>0</v>
      </c>
      <c r="AN419" s="2">
        <v>1916.95</v>
      </c>
      <c r="AO419" s="2">
        <v>0</v>
      </c>
      <c r="AP419" s="2">
        <v>1916.95</v>
      </c>
      <c r="AQ419" s="2">
        <v>0</v>
      </c>
      <c r="AR419" s="2">
        <v>1385.94</v>
      </c>
      <c r="AS419" s="2">
        <v>0</v>
      </c>
      <c r="AT419" s="2">
        <v>1385.94</v>
      </c>
      <c r="AU419" s="2">
        <v>0</v>
      </c>
      <c r="AV419" s="2">
        <v>1385.94</v>
      </c>
      <c r="AW419" s="2">
        <v>0</v>
      </c>
      <c r="AX419" s="2">
        <v>1385.94</v>
      </c>
      <c r="AY419" s="2">
        <v>0</v>
      </c>
      <c r="AZ419" s="2">
        <v>1385.94</v>
      </c>
      <c r="BA419" s="2">
        <v>0</v>
      </c>
      <c r="BB419" s="3">
        <f t="shared" si="13"/>
        <v>20348.349999999999</v>
      </c>
      <c r="BC419" s="3">
        <f t="shared" si="14"/>
        <v>25402.880000000001</v>
      </c>
    </row>
    <row r="420" spans="1:55">
      <c r="A420" t="s">
        <v>84</v>
      </c>
      <c r="B420">
        <v>251144</v>
      </c>
      <c r="C420" t="s">
        <v>133</v>
      </c>
      <c r="D420" t="s">
        <v>233</v>
      </c>
      <c r="E420" t="s">
        <v>88</v>
      </c>
      <c r="F420" s="2">
        <v>5367.34</v>
      </c>
      <c r="G420" s="2">
        <v>0</v>
      </c>
      <c r="H420" s="2">
        <v>2646.52</v>
      </c>
      <c r="I420" s="2">
        <v>0</v>
      </c>
      <c r="J420" s="2">
        <v>2309.5700000000002</v>
      </c>
      <c r="K420" s="2">
        <v>0</v>
      </c>
      <c r="L420" s="2">
        <v>3084.35</v>
      </c>
      <c r="M420" s="2">
        <v>0</v>
      </c>
      <c r="N420" s="2">
        <v>5525.89</v>
      </c>
      <c r="O420" s="2">
        <v>0</v>
      </c>
      <c r="P420" s="2">
        <v>6254.72</v>
      </c>
      <c r="Q420" s="2">
        <v>0</v>
      </c>
      <c r="R420" s="2">
        <v>16348.57</v>
      </c>
      <c r="S420" s="2">
        <v>0</v>
      </c>
      <c r="T420" s="2">
        <v>15416.52</v>
      </c>
      <c r="U420" s="2">
        <v>0</v>
      </c>
      <c r="V420" s="2">
        <v>7023.74</v>
      </c>
      <c r="W420" s="2">
        <v>0</v>
      </c>
      <c r="X420" s="2">
        <v>3554.18</v>
      </c>
      <c r="Y420" s="2">
        <v>0</v>
      </c>
      <c r="Z420" s="2">
        <v>192.25</v>
      </c>
      <c r="AA420" s="2">
        <v>0</v>
      </c>
      <c r="AB420" s="2">
        <v>481.2</v>
      </c>
      <c r="AC420" s="2">
        <v>0</v>
      </c>
      <c r="AD420" s="2">
        <v>558.65</v>
      </c>
      <c r="AE420" s="2">
        <v>0</v>
      </c>
      <c r="AF420" s="2">
        <v>1476</v>
      </c>
      <c r="AG420" s="2">
        <v>0</v>
      </c>
      <c r="AH420" s="2">
        <v>605.77</v>
      </c>
      <c r="AI420" s="2">
        <v>0</v>
      </c>
      <c r="AJ420" s="2">
        <v>3939.99</v>
      </c>
      <c r="AK420" s="2">
        <v>0</v>
      </c>
      <c r="AL420" s="2">
        <v>2579.71</v>
      </c>
      <c r="AM420" s="2">
        <v>0</v>
      </c>
      <c r="AN420" s="2">
        <v>5420.83</v>
      </c>
      <c r="AO420" s="2">
        <v>0</v>
      </c>
      <c r="AP420" s="2">
        <v>10323.57</v>
      </c>
      <c r="AQ420" s="2">
        <v>0</v>
      </c>
      <c r="AR420" s="2">
        <v>9342.67</v>
      </c>
      <c r="AS420" s="2">
        <v>0</v>
      </c>
      <c r="AT420" s="2">
        <v>4226.28</v>
      </c>
      <c r="AU420" s="2">
        <v>0</v>
      </c>
      <c r="AV420" s="2">
        <v>1346.36</v>
      </c>
      <c r="AW420" s="2">
        <v>0</v>
      </c>
      <c r="AX420" s="2">
        <v>401.48</v>
      </c>
      <c r="AY420" s="2">
        <v>0</v>
      </c>
      <c r="AZ420" s="2">
        <v>457.6</v>
      </c>
      <c r="BA420" s="2">
        <v>0</v>
      </c>
      <c r="BB420" s="3">
        <f t="shared" si="13"/>
        <v>40678.909999999996</v>
      </c>
      <c r="BC420" s="3">
        <f t="shared" si="14"/>
        <v>68204.850000000006</v>
      </c>
    </row>
    <row r="421" spans="1:55">
      <c r="A421" t="s">
        <v>84</v>
      </c>
      <c r="B421">
        <v>251144</v>
      </c>
      <c r="C421" t="s">
        <v>133</v>
      </c>
      <c r="D421" t="s">
        <v>232</v>
      </c>
      <c r="E421" t="s">
        <v>89</v>
      </c>
      <c r="F421" s="2">
        <v>531</v>
      </c>
      <c r="G421" s="2">
        <v>0</v>
      </c>
      <c r="H421" s="2">
        <v>531</v>
      </c>
      <c r="I421" s="2">
        <v>0</v>
      </c>
      <c r="J421" s="2">
        <v>531</v>
      </c>
      <c r="K421" s="2">
        <v>0</v>
      </c>
      <c r="L421" s="2">
        <v>531</v>
      </c>
      <c r="M421" s="2">
        <v>0</v>
      </c>
      <c r="N421" s="2">
        <v>531</v>
      </c>
      <c r="O421" s="2">
        <v>0</v>
      </c>
      <c r="P421" s="2">
        <v>531</v>
      </c>
      <c r="Q421" s="2">
        <v>0</v>
      </c>
      <c r="R421" s="2">
        <v>531</v>
      </c>
      <c r="S421" s="2">
        <v>0</v>
      </c>
      <c r="T421" s="2">
        <v>531</v>
      </c>
      <c r="U421" s="2">
        <v>0</v>
      </c>
      <c r="V421" s="2">
        <v>531</v>
      </c>
      <c r="W421" s="2">
        <v>0</v>
      </c>
      <c r="X421" s="2">
        <v>531</v>
      </c>
      <c r="Y421" s="2">
        <v>0</v>
      </c>
      <c r="Z421" s="2">
        <v>531</v>
      </c>
      <c r="AA421" s="2">
        <v>0</v>
      </c>
      <c r="AB421" s="2">
        <v>531</v>
      </c>
      <c r="AC421" s="2">
        <v>0</v>
      </c>
      <c r="AD421" s="2">
        <v>547</v>
      </c>
      <c r="AE421" s="2">
        <v>0</v>
      </c>
      <c r="AF421" s="2">
        <v>547</v>
      </c>
      <c r="AG421" s="2">
        <v>0</v>
      </c>
      <c r="AH421" s="2">
        <v>547</v>
      </c>
      <c r="AI421" s="2">
        <v>0</v>
      </c>
      <c r="AJ421" s="2">
        <v>547</v>
      </c>
      <c r="AK421" s="2">
        <v>0</v>
      </c>
      <c r="AL421" s="2">
        <v>547</v>
      </c>
      <c r="AM421" s="2">
        <v>0</v>
      </c>
      <c r="AN421" s="2">
        <v>547</v>
      </c>
      <c r="AO421" s="2">
        <v>0</v>
      </c>
      <c r="AP421" s="2">
        <v>547</v>
      </c>
      <c r="AQ421" s="2">
        <v>0</v>
      </c>
      <c r="AR421" s="2">
        <v>547</v>
      </c>
      <c r="AS421" s="2">
        <v>0</v>
      </c>
      <c r="AT421" s="2">
        <v>547</v>
      </c>
      <c r="AU421" s="2">
        <v>0</v>
      </c>
      <c r="AV421" s="2">
        <v>547</v>
      </c>
      <c r="AW421" s="2">
        <v>0</v>
      </c>
      <c r="AX421" s="2">
        <v>547</v>
      </c>
      <c r="AY421" s="2">
        <v>0</v>
      </c>
      <c r="AZ421" s="2">
        <v>547</v>
      </c>
      <c r="BA421" s="2">
        <v>0</v>
      </c>
      <c r="BB421" s="3">
        <f t="shared" si="13"/>
        <v>6564</v>
      </c>
      <c r="BC421" s="3">
        <f t="shared" si="14"/>
        <v>6372</v>
      </c>
    </row>
    <row r="422" spans="1:55">
      <c r="A422" t="s">
        <v>84</v>
      </c>
      <c r="B422">
        <v>251144</v>
      </c>
      <c r="C422" t="s">
        <v>133</v>
      </c>
      <c r="D422" t="s">
        <v>231</v>
      </c>
      <c r="E422" t="s">
        <v>64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2">
        <v>0</v>
      </c>
      <c r="AN422" s="2">
        <v>0</v>
      </c>
      <c r="AO422" s="2">
        <v>0</v>
      </c>
      <c r="AP422" s="2">
        <v>0</v>
      </c>
      <c r="AQ422" s="2">
        <v>0</v>
      </c>
      <c r="AR422" s="2">
        <v>0</v>
      </c>
      <c r="AS422" s="2">
        <v>0</v>
      </c>
      <c r="AT422" s="2">
        <v>0</v>
      </c>
      <c r="AU422" s="2">
        <v>0</v>
      </c>
      <c r="AV422" s="2">
        <v>0</v>
      </c>
      <c r="AW422" s="2">
        <v>0</v>
      </c>
      <c r="AX422" s="2">
        <v>0</v>
      </c>
      <c r="AY422" s="2">
        <v>0</v>
      </c>
      <c r="AZ422" s="2">
        <v>0</v>
      </c>
      <c r="BA422" s="2">
        <v>0</v>
      </c>
      <c r="BB422" s="3">
        <f t="shared" si="13"/>
        <v>0</v>
      </c>
      <c r="BC422" s="3">
        <f t="shared" si="14"/>
        <v>0</v>
      </c>
    </row>
    <row r="423" spans="1:55">
      <c r="A423" t="s">
        <v>54</v>
      </c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3">
        <f t="shared" si="13"/>
        <v>0</v>
      </c>
      <c r="BC423" s="3">
        <f t="shared" si="14"/>
        <v>0</v>
      </c>
    </row>
    <row r="424" spans="1:55">
      <c r="A424" t="s">
        <v>84</v>
      </c>
      <c r="B424">
        <v>251146</v>
      </c>
      <c r="C424" t="s">
        <v>134</v>
      </c>
      <c r="D424" t="s">
        <v>235</v>
      </c>
      <c r="E424" t="s">
        <v>126</v>
      </c>
      <c r="F424" s="2">
        <v>14278</v>
      </c>
      <c r="G424" s="2">
        <v>0</v>
      </c>
      <c r="H424" s="2">
        <v>17455</v>
      </c>
      <c r="I424" s="2">
        <v>0</v>
      </c>
      <c r="J424" s="2">
        <v>15810.5</v>
      </c>
      <c r="K424" s="2">
        <v>0</v>
      </c>
      <c r="L424" s="2">
        <v>17119.5</v>
      </c>
      <c r="M424" s="2">
        <v>0</v>
      </c>
      <c r="N424" s="2">
        <v>19844.5</v>
      </c>
      <c r="O424" s="2">
        <v>0</v>
      </c>
      <c r="P424" s="2">
        <v>20023.5</v>
      </c>
      <c r="Q424" s="2">
        <v>0</v>
      </c>
      <c r="R424" s="2">
        <v>19712.5</v>
      </c>
      <c r="S424" s="2">
        <v>0</v>
      </c>
      <c r="T424" s="2">
        <v>14422.5</v>
      </c>
      <c r="U424" s="2">
        <v>0</v>
      </c>
      <c r="V424" s="2">
        <v>18431</v>
      </c>
      <c r="W424" s="2">
        <v>0</v>
      </c>
      <c r="X424" s="2">
        <v>13898</v>
      </c>
      <c r="Y424" s="2">
        <v>0</v>
      </c>
      <c r="Z424" s="2">
        <v>16422</v>
      </c>
      <c r="AA424" s="2">
        <v>0</v>
      </c>
      <c r="AB424" s="2">
        <v>11836.76</v>
      </c>
      <c r="AC424" s="2">
        <v>0</v>
      </c>
      <c r="AD424" s="2">
        <v>15270.84</v>
      </c>
      <c r="AE424" s="2">
        <v>0</v>
      </c>
      <c r="AF424" s="2">
        <v>17486.04</v>
      </c>
      <c r="AG424" s="2">
        <v>0</v>
      </c>
      <c r="AH424" s="2">
        <v>11113.96</v>
      </c>
      <c r="AI424" s="2">
        <v>0</v>
      </c>
      <c r="AJ424" s="2">
        <v>20130.759999999998</v>
      </c>
      <c r="AK424" s="2">
        <v>0</v>
      </c>
      <c r="AL424" s="2">
        <v>13973.96</v>
      </c>
      <c r="AM424" s="2">
        <v>0</v>
      </c>
      <c r="AN424" s="2">
        <v>20509.32</v>
      </c>
      <c r="AO424" s="2">
        <v>0</v>
      </c>
      <c r="AP424" s="2">
        <v>19332.04</v>
      </c>
      <c r="AQ424" s="2">
        <v>0</v>
      </c>
      <c r="AR424" s="2">
        <v>19557.72</v>
      </c>
      <c r="AS424" s="2">
        <v>0</v>
      </c>
      <c r="AT424" s="2">
        <v>18379.919999999998</v>
      </c>
      <c r="AU424" s="2">
        <v>0</v>
      </c>
      <c r="AV424" s="2">
        <v>17017.52</v>
      </c>
      <c r="AW424" s="2">
        <v>0</v>
      </c>
      <c r="AX424" s="2">
        <v>17749.68</v>
      </c>
      <c r="AY424" s="2">
        <v>0</v>
      </c>
      <c r="AZ424" s="2">
        <v>17243.82</v>
      </c>
      <c r="BA424" s="2">
        <v>0</v>
      </c>
      <c r="BB424" s="3">
        <f t="shared" si="13"/>
        <v>207765.58</v>
      </c>
      <c r="BC424" s="3">
        <f t="shared" si="14"/>
        <v>199253.76000000001</v>
      </c>
    </row>
    <row r="425" spans="1:55">
      <c r="A425" t="s">
        <v>84</v>
      </c>
      <c r="B425">
        <v>251146</v>
      </c>
      <c r="C425" t="s">
        <v>134</v>
      </c>
      <c r="D425" t="s">
        <v>234</v>
      </c>
      <c r="E425" t="s">
        <v>88</v>
      </c>
      <c r="F425" s="2">
        <v>150967.01</v>
      </c>
      <c r="G425" s="2">
        <v>0</v>
      </c>
      <c r="H425" s="2">
        <v>187243.28</v>
      </c>
      <c r="I425" s="2">
        <v>0</v>
      </c>
      <c r="J425" s="2">
        <v>129247.67999999999</v>
      </c>
      <c r="K425" s="2">
        <v>0</v>
      </c>
      <c r="L425" s="2">
        <v>146655.91</v>
      </c>
      <c r="M425" s="2">
        <v>0</v>
      </c>
      <c r="N425" s="2">
        <v>147579.57999999999</v>
      </c>
      <c r="O425" s="2">
        <v>0</v>
      </c>
      <c r="P425" s="2">
        <v>191648.92</v>
      </c>
      <c r="Q425" s="2">
        <v>0</v>
      </c>
      <c r="R425" s="2">
        <v>189728.87</v>
      </c>
      <c r="S425" s="2">
        <v>0</v>
      </c>
      <c r="T425" s="2">
        <v>140149.20000000001</v>
      </c>
      <c r="U425" s="2">
        <v>0</v>
      </c>
      <c r="V425" s="2">
        <v>156136.37</v>
      </c>
      <c r="W425" s="2">
        <v>0</v>
      </c>
      <c r="X425" s="2">
        <v>131294.41</v>
      </c>
      <c r="Y425" s="2">
        <v>0</v>
      </c>
      <c r="Z425" s="2">
        <v>159158.74</v>
      </c>
      <c r="AA425" s="2">
        <v>0</v>
      </c>
      <c r="AB425" s="2">
        <v>109342.07</v>
      </c>
      <c r="AC425" s="2">
        <v>0</v>
      </c>
      <c r="AD425" s="2">
        <v>142256.68</v>
      </c>
      <c r="AE425" s="2">
        <v>0</v>
      </c>
      <c r="AF425" s="2">
        <v>163222.1</v>
      </c>
      <c r="AG425" s="2">
        <v>0</v>
      </c>
      <c r="AH425" s="2">
        <v>91561.93</v>
      </c>
      <c r="AI425" s="2">
        <v>0</v>
      </c>
      <c r="AJ425" s="2">
        <v>161104.15</v>
      </c>
      <c r="AK425" s="2">
        <v>0</v>
      </c>
      <c r="AL425" s="2">
        <v>104793.95</v>
      </c>
      <c r="AM425" s="2">
        <v>0</v>
      </c>
      <c r="AN425" s="2">
        <v>146681.07999999999</v>
      </c>
      <c r="AO425" s="2">
        <v>0</v>
      </c>
      <c r="AP425" s="2">
        <v>127242</v>
      </c>
      <c r="AQ425" s="2">
        <v>0</v>
      </c>
      <c r="AR425" s="2">
        <v>112821.72</v>
      </c>
      <c r="AS425" s="2">
        <v>0</v>
      </c>
      <c r="AT425" s="2">
        <v>97159.08</v>
      </c>
      <c r="AU425" s="2">
        <v>0</v>
      </c>
      <c r="AV425" s="2">
        <v>78486.77</v>
      </c>
      <c r="AW425" s="2">
        <v>0</v>
      </c>
      <c r="AX425" s="2">
        <v>77555.86</v>
      </c>
      <c r="AY425" s="2">
        <v>0</v>
      </c>
      <c r="AZ425" s="2">
        <v>86116.91</v>
      </c>
      <c r="BA425" s="2">
        <v>0</v>
      </c>
      <c r="BB425" s="3">
        <f t="shared" si="13"/>
        <v>1389002.23</v>
      </c>
      <c r="BC425" s="3">
        <f t="shared" si="14"/>
        <v>1839152.0399999998</v>
      </c>
    </row>
    <row r="426" spans="1:55">
      <c r="A426" t="s">
        <v>84</v>
      </c>
      <c r="B426">
        <v>251146</v>
      </c>
      <c r="C426" t="s">
        <v>134</v>
      </c>
      <c r="D426" t="s">
        <v>233</v>
      </c>
      <c r="E426" t="s">
        <v>89</v>
      </c>
      <c r="F426" s="2">
        <v>531</v>
      </c>
      <c r="G426" s="2">
        <v>0</v>
      </c>
      <c r="H426" s="2">
        <v>531</v>
      </c>
      <c r="I426" s="2">
        <v>0</v>
      </c>
      <c r="J426" s="2">
        <v>531</v>
      </c>
      <c r="K426" s="2">
        <v>0</v>
      </c>
      <c r="L426" s="2">
        <v>531</v>
      </c>
      <c r="M426" s="2">
        <v>0</v>
      </c>
      <c r="N426" s="2">
        <v>531</v>
      </c>
      <c r="O426" s="2">
        <v>0</v>
      </c>
      <c r="P426" s="2">
        <v>531</v>
      </c>
      <c r="Q426" s="2">
        <v>0</v>
      </c>
      <c r="R426" s="2">
        <v>531</v>
      </c>
      <c r="S426" s="2">
        <v>0</v>
      </c>
      <c r="T426" s="2">
        <v>531</v>
      </c>
      <c r="U426" s="2">
        <v>0</v>
      </c>
      <c r="V426" s="2">
        <v>531</v>
      </c>
      <c r="W426" s="2">
        <v>0</v>
      </c>
      <c r="X426" s="2">
        <v>531</v>
      </c>
      <c r="Y426" s="2">
        <v>0</v>
      </c>
      <c r="Z426" s="2">
        <v>531</v>
      </c>
      <c r="AA426" s="2">
        <v>0</v>
      </c>
      <c r="AB426" s="2">
        <v>547</v>
      </c>
      <c r="AC426" s="2">
        <v>0</v>
      </c>
      <c r="AD426" s="2">
        <v>547</v>
      </c>
      <c r="AE426" s="2">
        <v>0</v>
      </c>
      <c r="AF426" s="2">
        <v>547</v>
      </c>
      <c r="AG426" s="2">
        <v>0</v>
      </c>
      <c r="AH426" s="2">
        <v>547</v>
      </c>
      <c r="AI426" s="2">
        <v>0</v>
      </c>
      <c r="AJ426" s="2">
        <v>547</v>
      </c>
      <c r="AK426" s="2">
        <v>0</v>
      </c>
      <c r="AL426" s="2">
        <v>547</v>
      </c>
      <c r="AM426" s="2">
        <v>0</v>
      </c>
      <c r="AN426" s="2">
        <v>547</v>
      </c>
      <c r="AO426" s="2">
        <v>0</v>
      </c>
      <c r="AP426" s="2">
        <v>547</v>
      </c>
      <c r="AQ426" s="2">
        <v>0</v>
      </c>
      <c r="AR426" s="2">
        <v>547</v>
      </c>
      <c r="AS426" s="2">
        <v>0</v>
      </c>
      <c r="AT426" s="2">
        <v>547</v>
      </c>
      <c r="AU426" s="2">
        <v>0</v>
      </c>
      <c r="AV426" s="2">
        <v>547</v>
      </c>
      <c r="AW426" s="2">
        <v>0</v>
      </c>
      <c r="AX426" s="2">
        <v>547</v>
      </c>
      <c r="AY426" s="2">
        <v>0</v>
      </c>
      <c r="AZ426" s="2">
        <v>564</v>
      </c>
      <c r="BA426" s="2">
        <v>0</v>
      </c>
      <c r="BB426" s="3">
        <f t="shared" si="13"/>
        <v>6581</v>
      </c>
      <c r="BC426" s="3">
        <f t="shared" si="14"/>
        <v>6388</v>
      </c>
    </row>
    <row r="427" spans="1:55">
      <c r="A427" t="s">
        <v>84</v>
      </c>
      <c r="B427">
        <v>251146</v>
      </c>
      <c r="C427" t="s">
        <v>134</v>
      </c>
      <c r="D427" t="s">
        <v>232</v>
      </c>
      <c r="E427" t="s">
        <v>64</v>
      </c>
      <c r="F427" s="2">
        <v>3499.6</v>
      </c>
      <c r="G427" s="2">
        <v>0</v>
      </c>
      <c r="H427" s="2">
        <v>4251.6000000000004</v>
      </c>
      <c r="I427" s="2">
        <v>0</v>
      </c>
      <c r="J427" s="2">
        <v>3862.35</v>
      </c>
      <c r="K427" s="2">
        <v>0</v>
      </c>
      <c r="L427" s="2">
        <v>4172.1899999999996</v>
      </c>
      <c r="M427" s="2">
        <v>0</v>
      </c>
      <c r="N427" s="2">
        <v>4817.1899999999996</v>
      </c>
      <c r="O427" s="2">
        <v>0</v>
      </c>
      <c r="P427" s="2">
        <v>4859.5600000000004</v>
      </c>
      <c r="Q427" s="2">
        <v>0</v>
      </c>
      <c r="R427" s="2">
        <v>4785.95</v>
      </c>
      <c r="S427" s="2">
        <v>0</v>
      </c>
      <c r="T427" s="2">
        <v>3533.81</v>
      </c>
      <c r="U427" s="2">
        <v>0</v>
      </c>
      <c r="V427" s="2">
        <v>4482.62</v>
      </c>
      <c r="W427" s="2">
        <v>0</v>
      </c>
      <c r="X427" s="2">
        <v>3409.66</v>
      </c>
      <c r="Y427" s="2">
        <v>0</v>
      </c>
      <c r="Z427" s="2">
        <v>4007.09</v>
      </c>
      <c r="AA427" s="2">
        <v>0</v>
      </c>
      <c r="AB427" s="2">
        <v>2814</v>
      </c>
      <c r="AC427" s="2">
        <v>0</v>
      </c>
      <c r="AD427" s="2">
        <v>3595.58</v>
      </c>
      <c r="AE427" s="2">
        <v>0</v>
      </c>
      <c r="AF427" s="2">
        <v>4099.76</v>
      </c>
      <c r="AG427" s="2">
        <v>0</v>
      </c>
      <c r="AH427" s="2">
        <v>2649.49</v>
      </c>
      <c r="AI427" s="2">
        <v>0</v>
      </c>
      <c r="AJ427" s="2">
        <v>4701.68</v>
      </c>
      <c r="AK427" s="2">
        <v>0</v>
      </c>
      <c r="AL427" s="2">
        <v>3300.42</v>
      </c>
      <c r="AM427" s="2">
        <v>0</v>
      </c>
      <c r="AN427" s="2">
        <v>4787.84</v>
      </c>
      <c r="AO427" s="2">
        <v>0</v>
      </c>
      <c r="AP427" s="2">
        <v>4519.8999999999996</v>
      </c>
      <c r="AQ427" s="2">
        <v>0</v>
      </c>
      <c r="AR427" s="2">
        <v>4571.26</v>
      </c>
      <c r="AS427" s="2">
        <v>0</v>
      </c>
      <c r="AT427" s="2">
        <v>4303.2</v>
      </c>
      <c r="AU427" s="2">
        <v>0</v>
      </c>
      <c r="AV427" s="2">
        <v>3993.12</v>
      </c>
      <c r="AW427" s="2">
        <v>0</v>
      </c>
      <c r="AX427" s="2">
        <v>4159.76</v>
      </c>
      <c r="AY427" s="2">
        <v>0</v>
      </c>
      <c r="AZ427" s="2">
        <v>3899.27</v>
      </c>
      <c r="BA427" s="2">
        <v>0</v>
      </c>
      <c r="BB427" s="3">
        <f t="shared" si="13"/>
        <v>48581.279999999999</v>
      </c>
      <c r="BC427" s="3">
        <f t="shared" si="14"/>
        <v>48495.619999999995</v>
      </c>
    </row>
    <row r="428" spans="1:55">
      <c r="A428" t="s">
        <v>54</v>
      </c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3">
        <f t="shared" si="13"/>
        <v>0</v>
      </c>
      <c r="BC428" s="3">
        <f t="shared" si="14"/>
        <v>0</v>
      </c>
    </row>
    <row r="429" spans="1:55">
      <c r="A429" t="s">
        <v>84</v>
      </c>
      <c r="B429">
        <v>251178</v>
      </c>
      <c r="C429" t="s">
        <v>135</v>
      </c>
      <c r="D429" t="s">
        <v>235</v>
      </c>
      <c r="E429" t="s">
        <v>86</v>
      </c>
      <c r="F429" s="2">
        <v>624.9</v>
      </c>
      <c r="G429" s="2">
        <v>0</v>
      </c>
      <c r="H429" s="2">
        <v>623.87</v>
      </c>
      <c r="I429" s="2">
        <v>0</v>
      </c>
      <c r="J429" s="2">
        <v>718.83</v>
      </c>
      <c r="K429" s="2">
        <v>0</v>
      </c>
      <c r="L429" s="2">
        <v>1539.68</v>
      </c>
      <c r="M429" s="2">
        <v>0</v>
      </c>
      <c r="N429" s="2">
        <v>2371.94</v>
      </c>
      <c r="O429" s="2">
        <v>0</v>
      </c>
      <c r="P429" s="2">
        <v>3929.57</v>
      </c>
      <c r="Q429" s="2">
        <v>0</v>
      </c>
      <c r="R429" s="2">
        <v>3805.4</v>
      </c>
      <c r="S429" s="2">
        <v>0</v>
      </c>
      <c r="T429" s="2">
        <v>3150.5</v>
      </c>
      <c r="U429" s="2">
        <v>0</v>
      </c>
      <c r="V429" s="2">
        <v>2860.05</v>
      </c>
      <c r="W429" s="2">
        <v>0</v>
      </c>
      <c r="X429" s="2">
        <v>1945.99</v>
      </c>
      <c r="Y429" s="2">
        <v>0</v>
      </c>
      <c r="Z429" s="2">
        <v>1110</v>
      </c>
      <c r="AA429" s="2">
        <v>0</v>
      </c>
      <c r="AB429" s="2">
        <v>617.41999999999996</v>
      </c>
      <c r="AC429" s="2">
        <v>0</v>
      </c>
      <c r="AD429" s="2">
        <v>508.59</v>
      </c>
      <c r="AE429" s="2">
        <v>0</v>
      </c>
      <c r="AF429" s="2">
        <v>615.45000000000005</v>
      </c>
      <c r="AG429" s="2">
        <v>0</v>
      </c>
      <c r="AH429" s="2">
        <v>750.42</v>
      </c>
      <c r="AI429" s="2">
        <v>0</v>
      </c>
      <c r="AJ429" s="2">
        <v>1348.85</v>
      </c>
      <c r="AK429" s="2">
        <v>0</v>
      </c>
      <c r="AL429" s="2">
        <v>2528.86</v>
      </c>
      <c r="AM429" s="2">
        <v>0</v>
      </c>
      <c r="AN429" s="2">
        <v>2873.44</v>
      </c>
      <c r="AO429" s="2">
        <v>0</v>
      </c>
      <c r="AP429" s="2">
        <v>3225.64</v>
      </c>
      <c r="AQ429" s="2">
        <v>0</v>
      </c>
      <c r="AR429" s="2">
        <v>3065.17</v>
      </c>
      <c r="AS429" s="2">
        <v>0</v>
      </c>
      <c r="AT429" s="2">
        <v>2146.54</v>
      </c>
      <c r="AU429" s="2">
        <v>0</v>
      </c>
      <c r="AV429" s="2">
        <v>1924.02</v>
      </c>
      <c r="AW429" s="2">
        <v>0</v>
      </c>
      <c r="AX429" s="2">
        <v>1106.56</v>
      </c>
      <c r="AY429" s="2">
        <v>0</v>
      </c>
      <c r="AZ429" s="2">
        <v>678.55</v>
      </c>
      <c r="BA429" s="2">
        <v>0</v>
      </c>
      <c r="BB429" s="3">
        <f t="shared" si="13"/>
        <v>20772.09</v>
      </c>
      <c r="BC429" s="3">
        <f t="shared" si="14"/>
        <v>23298.149999999998</v>
      </c>
    </row>
    <row r="430" spans="1:55">
      <c r="A430" t="s">
        <v>84</v>
      </c>
      <c r="B430">
        <v>251178</v>
      </c>
      <c r="C430" t="s">
        <v>135</v>
      </c>
      <c r="D430" t="s">
        <v>234</v>
      </c>
      <c r="E430" t="s">
        <v>87</v>
      </c>
      <c r="F430" s="2">
        <v>2125.79</v>
      </c>
      <c r="G430" s="2">
        <v>0</v>
      </c>
      <c r="H430" s="2">
        <v>2125.79</v>
      </c>
      <c r="I430" s="2">
        <v>0</v>
      </c>
      <c r="J430" s="2">
        <v>2125.79</v>
      </c>
      <c r="K430" s="2">
        <v>0</v>
      </c>
      <c r="L430" s="2">
        <v>2125.79</v>
      </c>
      <c r="M430" s="2">
        <v>0</v>
      </c>
      <c r="N430" s="2">
        <v>2125.79</v>
      </c>
      <c r="O430" s="2">
        <v>0</v>
      </c>
      <c r="P430" s="2">
        <v>2125.79</v>
      </c>
      <c r="Q430" s="2">
        <v>0</v>
      </c>
      <c r="R430" s="2">
        <v>1985.18</v>
      </c>
      <c r="S430" s="2">
        <v>0</v>
      </c>
      <c r="T430" s="2">
        <v>1985.18</v>
      </c>
      <c r="U430" s="2">
        <v>0</v>
      </c>
      <c r="V430" s="2">
        <v>1985.18</v>
      </c>
      <c r="W430" s="2">
        <v>0</v>
      </c>
      <c r="X430" s="2">
        <v>1985.18</v>
      </c>
      <c r="Y430" s="2">
        <v>0</v>
      </c>
      <c r="Z430" s="2">
        <v>1985.18</v>
      </c>
      <c r="AA430" s="2">
        <v>0</v>
      </c>
      <c r="AB430" s="2">
        <v>2045.62</v>
      </c>
      <c r="AC430" s="2">
        <v>0</v>
      </c>
      <c r="AD430" s="2">
        <v>2045.62</v>
      </c>
      <c r="AE430" s="2">
        <v>0</v>
      </c>
      <c r="AF430" s="2">
        <v>2045.62</v>
      </c>
      <c r="AG430" s="2">
        <v>0</v>
      </c>
      <c r="AH430" s="2">
        <v>2045.62</v>
      </c>
      <c r="AI430" s="2">
        <v>0</v>
      </c>
      <c r="AJ430" s="2">
        <v>2045.62</v>
      </c>
      <c r="AK430" s="2">
        <v>0</v>
      </c>
      <c r="AL430" s="2">
        <v>2045.62</v>
      </c>
      <c r="AM430" s="2">
        <v>0</v>
      </c>
      <c r="AN430" s="2">
        <v>2045.62</v>
      </c>
      <c r="AO430" s="2">
        <v>0</v>
      </c>
      <c r="AP430" s="2">
        <v>1662.16</v>
      </c>
      <c r="AQ430" s="2">
        <v>0</v>
      </c>
      <c r="AR430" s="2">
        <v>1523.64</v>
      </c>
      <c r="AS430" s="2">
        <v>0</v>
      </c>
      <c r="AT430" s="2">
        <v>1523.64</v>
      </c>
      <c r="AU430" s="2">
        <v>0</v>
      </c>
      <c r="AV430" s="2">
        <v>1523.64</v>
      </c>
      <c r="AW430" s="2">
        <v>0</v>
      </c>
      <c r="AX430" s="2">
        <v>1523.64</v>
      </c>
      <c r="AY430" s="2">
        <v>0</v>
      </c>
      <c r="AZ430" s="2">
        <v>1570.02</v>
      </c>
      <c r="BA430" s="2">
        <v>0</v>
      </c>
      <c r="BB430" s="3">
        <f t="shared" si="13"/>
        <v>21600.459999999995</v>
      </c>
      <c r="BC430" s="3">
        <f t="shared" si="14"/>
        <v>24726.260000000002</v>
      </c>
    </row>
    <row r="431" spans="1:55">
      <c r="A431" t="s">
        <v>84</v>
      </c>
      <c r="B431">
        <v>251178</v>
      </c>
      <c r="C431" t="s">
        <v>135</v>
      </c>
      <c r="D431" t="s">
        <v>233</v>
      </c>
      <c r="E431" t="s">
        <v>88</v>
      </c>
      <c r="F431" s="2">
        <v>2247.38</v>
      </c>
      <c r="G431" s="2">
        <v>0</v>
      </c>
      <c r="H431" s="2">
        <v>2276.31</v>
      </c>
      <c r="I431" s="2">
        <v>0</v>
      </c>
      <c r="J431" s="2">
        <v>1998.74</v>
      </c>
      <c r="K431" s="2">
        <v>0</v>
      </c>
      <c r="L431" s="2">
        <v>4486.33</v>
      </c>
      <c r="M431" s="2">
        <v>0</v>
      </c>
      <c r="N431" s="2">
        <v>6416.47</v>
      </c>
      <c r="O431" s="2">
        <v>0</v>
      </c>
      <c r="P431" s="2">
        <v>18331.240000000002</v>
      </c>
      <c r="Q431" s="2">
        <v>0</v>
      </c>
      <c r="R431" s="2">
        <v>17626.38</v>
      </c>
      <c r="S431" s="2">
        <v>0</v>
      </c>
      <c r="T431" s="2">
        <v>13496.01</v>
      </c>
      <c r="U431" s="2">
        <v>0</v>
      </c>
      <c r="V431" s="2">
        <v>10102.99</v>
      </c>
      <c r="W431" s="2">
        <v>0</v>
      </c>
      <c r="X431" s="2">
        <v>6252.97</v>
      </c>
      <c r="Y431" s="2">
        <v>0</v>
      </c>
      <c r="Z431" s="2">
        <v>3659.14</v>
      </c>
      <c r="AA431" s="2">
        <v>0</v>
      </c>
      <c r="AB431" s="2">
        <v>1951.18</v>
      </c>
      <c r="AC431" s="2">
        <v>0</v>
      </c>
      <c r="AD431" s="2">
        <v>1620.84</v>
      </c>
      <c r="AE431" s="2">
        <v>0</v>
      </c>
      <c r="AF431" s="2">
        <v>1965.34</v>
      </c>
      <c r="AG431" s="2">
        <v>0</v>
      </c>
      <c r="AH431" s="2">
        <v>2115.0100000000002</v>
      </c>
      <c r="AI431" s="2">
        <v>0</v>
      </c>
      <c r="AJ431" s="2">
        <v>3692.92</v>
      </c>
      <c r="AK431" s="2">
        <v>0</v>
      </c>
      <c r="AL431" s="2">
        <v>7109.75</v>
      </c>
      <c r="AM431" s="2">
        <v>0</v>
      </c>
      <c r="AN431" s="2">
        <v>8444.73</v>
      </c>
      <c r="AO431" s="2">
        <v>0</v>
      </c>
      <c r="AP431" s="2">
        <v>9337.2000000000007</v>
      </c>
      <c r="AQ431" s="2">
        <v>0</v>
      </c>
      <c r="AR431" s="2">
        <v>7558.34</v>
      </c>
      <c r="AS431" s="2">
        <v>0</v>
      </c>
      <c r="AT431" s="2">
        <v>3881.86</v>
      </c>
      <c r="AU431" s="2">
        <v>0</v>
      </c>
      <c r="AV431" s="2">
        <v>3035.77</v>
      </c>
      <c r="AW431" s="2">
        <v>0</v>
      </c>
      <c r="AX431" s="2">
        <v>1654.09</v>
      </c>
      <c r="AY431" s="2">
        <v>0</v>
      </c>
      <c r="AZ431" s="2">
        <v>1165.56</v>
      </c>
      <c r="BA431" s="2">
        <v>0</v>
      </c>
      <c r="BB431" s="3">
        <f t="shared" si="13"/>
        <v>51581.409999999996</v>
      </c>
      <c r="BC431" s="3">
        <f t="shared" si="14"/>
        <v>88845.14</v>
      </c>
    </row>
    <row r="432" spans="1:55">
      <c r="A432" t="s">
        <v>84</v>
      </c>
      <c r="B432">
        <v>251178</v>
      </c>
      <c r="C432" t="s">
        <v>135</v>
      </c>
      <c r="D432" t="s">
        <v>232</v>
      </c>
      <c r="E432" t="s">
        <v>89</v>
      </c>
      <c r="F432" s="2">
        <v>531</v>
      </c>
      <c r="G432" s="2">
        <v>0</v>
      </c>
      <c r="H432" s="2">
        <v>531</v>
      </c>
      <c r="I432" s="2">
        <v>0</v>
      </c>
      <c r="J432" s="2">
        <v>531</v>
      </c>
      <c r="K432" s="2">
        <v>0</v>
      </c>
      <c r="L432" s="2">
        <v>531</v>
      </c>
      <c r="M432" s="2">
        <v>0</v>
      </c>
      <c r="N432" s="2">
        <v>531</v>
      </c>
      <c r="O432" s="2">
        <v>0</v>
      </c>
      <c r="P432" s="2">
        <v>531</v>
      </c>
      <c r="Q432" s="2">
        <v>0</v>
      </c>
      <c r="R432" s="2">
        <v>531</v>
      </c>
      <c r="S432" s="2">
        <v>0</v>
      </c>
      <c r="T432" s="2">
        <v>531</v>
      </c>
      <c r="U432" s="2">
        <v>0</v>
      </c>
      <c r="V432" s="2">
        <v>531</v>
      </c>
      <c r="W432" s="2">
        <v>0</v>
      </c>
      <c r="X432" s="2">
        <v>531</v>
      </c>
      <c r="Y432" s="2">
        <v>0</v>
      </c>
      <c r="Z432" s="2">
        <v>531</v>
      </c>
      <c r="AA432" s="2">
        <v>0</v>
      </c>
      <c r="AB432" s="2">
        <v>547</v>
      </c>
      <c r="AC432" s="2">
        <v>0</v>
      </c>
      <c r="AD432" s="2">
        <v>547</v>
      </c>
      <c r="AE432" s="2">
        <v>0</v>
      </c>
      <c r="AF432" s="2">
        <v>547</v>
      </c>
      <c r="AG432" s="2">
        <v>0</v>
      </c>
      <c r="AH432" s="2">
        <v>547</v>
      </c>
      <c r="AI432" s="2">
        <v>0</v>
      </c>
      <c r="AJ432" s="2">
        <v>547</v>
      </c>
      <c r="AK432" s="2">
        <v>0</v>
      </c>
      <c r="AL432" s="2">
        <v>547</v>
      </c>
      <c r="AM432" s="2">
        <v>0</v>
      </c>
      <c r="AN432" s="2">
        <v>547</v>
      </c>
      <c r="AO432" s="2">
        <v>0</v>
      </c>
      <c r="AP432" s="2">
        <v>547</v>
      </c>
      <c r="AQ432" s="2">
        <v>0</v>
      </c>
      <c r="AR432" s="2">
        <v>547</v>
      </c>
      <c r="AS432" s="2">
        <v>0</v>
      </c>
      <c r="AT432" s="2">
        <v>547</v>
      </c>
      <c r="AU432" s="2">
        <v>0</v>
      </c>
      <c r="AV432" s="2">
        <v>547</v>
      </c>
      <c r="AW432" s="2">
        <v>0</v>
      </c>
      <c r="AX432" s="2">
        <v>547</v>
      </c>
      <c r="AY432" s="2">
        <v>0</v>
      </c>
      <c r="AZ432" s="2">
        <v>564</v>
      </c>
      <c r="BA432" s="2">
        <v>0</v>
      </c>
      <c r="BB432" s="3">
        <f t="shared" si="13"/>
        <v>6581</v>
      </c>
      <c r="BC432" s="3">
        <f t="shared" si="14"/>
        <v>6388</v>
      </c>
    </row>
    <row r="433" spans="1:55">
      <c r="A433" t="s">
        <v>54</v>
      </c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3">
        <f t="shared" si="13"/>
        <v>0</v>
      </c>
      <c r="BC433" s="3">
        <f t="shared" si="14"/>
        <v>0</v>
      </c>
    </row>
    <row r="434" spans="1:55">
      <c r="A434" t="s">
        <v>84</v>
      </c>
      <c r="B434">
        <v>251221</v>
      </c>
      <c r="C434" t="s">
        <v>136</v>
      </c>
      <c r="D434" t="s">
        <v>235</v>
      </c>
      <c r="E434" t="s">
        <v>137</v>
      </c>
      <c r="F434" s="2">
        <v>0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4898.05</v>
      </c>
      <c r="O434" s="2">
        <v>0</v>
      </c>
      <c r="P434" s="2">
        <v>6438.9</v>
      </c>
      <c r="Q434" s="2">
        <v>0</v>
      </c>
      <c r="R434" s="2">
        <v>5456.5</v>
      </c>
      <c r="S434" s="2">
        <v>0</v>
      </c>
      <c r="T434" s="2">
        <v>5054.05</v>
      </c>
      <c r="U434" s="2">
        <v>0</v>
      </c>
      <c r="V434" s="2">
        <v>5493.6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2">
        <v>0</v>
      </c>
      <c r="AN434" s="2">
        <v>0</v>
      </c>
      <c r="AO434" s="2">
        <v>0</v>
      </c>
      <c r="AP434" s="2">
        <v>0</v>
      </c>
      <c r="AQ434" s="2">
        <v>0</v>
      </c>
      <c r="AR434" s="2">
        <v>0</v>
      </c>
      <c r="AS434" s="2">
        <v>0</v>
      </c>
      <c r="AT434" s="2">
        <v>0</v>
      </c>
      <c r="AU434" s="2">
        <v>0</v>
      </c>
      <c r="AV434" s="2">
        <v>0</v>
      </c>
      <c r="AW434" s="2">
        <v>0</v>
      </c>
      <c r="AX434" s="2">
        <v>0</v>
      </c>
      <c r="AY434" s="2">
        <v>0</v>
      </c>
      <c r="AZ434" s="2">
        <v>0</v>
      </c>
      <c r="BA434" s="2">
        <v>0</v>
      </c>
      <c r="BB434" s="3">
        <f t="shared" si="13"/>
        <v>0</v>
      </c>
      <c r="BC434" s="3">
        <f t="shared" si="14"/>
        <v>27341.1</v>
      </c>
    </row>
    <row r="435" spans="1:55">
      <c r="A435" t="s">
        <v>84</v>
      </c>
      <c r="B435">
        <v>251221</v>
      </c>
      <c r="C435" t="s">
        <v>136</v>
      </c>
      <c r="D435" t="s">
        <v>233</v>
      </c>
      <c r="E435" t="s">
        <v>93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46237.59</v>
      </c>
      <c r="O435" s="2">
        <v>0</v>
      </c>
      <c r="P435" s="2">
        <v>60783.22</v>
      </c>
      <c r="Q435" s="2">
        <v>0</v>
      </c>
      <c r="R435" s="2">
        <v>51509.36</v>
      </c>
      <c r="S435" s="2">
        <v>0</v>
      </c>
      <c r="T435" s="2">
        <v>47710.23</v>
      </c>
      <c r="U435" s="2">
        <v>0</v>
      </c>
      <c r="V435" s="2">
        <v>51859.58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2">
        <v>0</v>
      </c>
      <c r="AN435" s="2">
        <v>0</v>
      </c>
      <c r="AO435" s="2">
        <v>0</v>
      </c>
      <c r="AP435" s="2">
        <v>0</v>
      </c>
      <c r="AQ435" s="2">
        <v>0</v>
      </c>
      <c r="AR435" s="2">
        <v>0</v>
      </c>
      <c r="AS435" s="2">
        <v>0</v>
      </c>
      <c r="AT435" s="2">
        <v>0</v>
      </c>
      <c r="AU435" s="2">
        <v>0</v>
      </c>
      <c r="AV435" s="2">
        <v>0</v>
      </c>
      <c r="AW435" s="2">
        <v>0</v>
      </c>
      <c r="AX435" s="2">
        <v>0</v>
      </c>
      <c r="AY435" s="2">
        <v>0</v>
      </c>
      <c r="AZ435" s="2">
        <v>0</v>
      </c>
      <c r="BA435" s="2">
        <v>0</v>
      </c>
      <c r="BB435" s="3">
        <f t="shared" si="13"/>
        <v>0</v>
      </c>
      <c r="BC435" s="3">
        <f t="shared" si="14"/>
        <v>258099.97999999998</v>
      </c>
    </row>
    <row r="436" spans="1:55">
      <c r="A436" t="s">
        <v>84</v>
      </c>
      <c r="B436">
        <v>251221</v>
      </c>
      <c r="C436" t="s">
        <v>136</v>
      </c>
      <c r="D436" t="s">
        <v>232</v>
      </c>
      <c r="E436" t="s">
        <v>89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531</v>
      </c>
      <c r="O436" s="2">
        <v>0</v>
      </c>
      <c r="P436" s="2">
        <v>531</v>
      </c>
      <c r="Q436" s="2">
        <v>0</v>
      </c>
      <c r="R436" s="2">
        <v>531</v>
      </c>
      <c r="S436" s="2">
        <v>0</v>
      </c>
      <c r="T436" s="2">
        <v>531</v>
      </c>
      <c r="U436" s="2">
        <v>0</v>
      </c>
      <c r="V436" s="2">
        <v>531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0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0</v>
      </c>
      <c r="AM436" s="2">
        <v>0</v>
      </c>
      <c r="AN436" s="2">
        <v>0</v>
      </c>
      <c r="AO436" s="2">
        <v>0</v>
      </c>
      <c r="AP436" s="2">
        <v>0</v>
      </c>
      <c r="AQ436" s="2">
        <v>0</v>
      </c>
      <c r="AR436" s="2">
        <v>0</v>
      </c>
      <c r="AS436" s="2">
        <v>0</v>
      </c>
      <c r="AT436" s="2">
        <v>0</v>
      </c>
      <c r="AU436" s="2">
        <v>0</v>
      </c>
      <c r="AV436" s="2">
        <v>0</v>
      </c>
      <c r="AW436" s="2">
        <v>0</v>
      </c>
      <c r="AX436" s="2">
        <v>0</v>
      </c>
      <c r="AY436" s="2">
        <v>0</v>
      </c>
      <c r="AZ436" s="2">
        <v>0</v>
      </c>
      <c r="BA436" s="2">
        <v>0</v>
      </c>
      <c r="BB436" s="3">
        <f t="shared" si="13"/>
        <v>0</v>
      </c>
      <c r="BC436" s="3">
        <f t="shared" si="14"/>
        <v>2655</v>
      </c>
    </row>
    <row r="437" spans="1:55">
      <c r="A437" t="s">
        <v>54</v>
      </c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3">
        <f t="shared" si="13"/>
        <v>0</v>
      </c>
      <c r="BC437" s="3">
        <f t="shared" si="14"/>
        <v>0</v>
      </c>
    </row>
    <row r="438" spans="1:55">
      <c r="A438" t="s">
        <v>84</v>
      </c>
      <c r="B438">
        <v>251221</v>
      </c>
      <c r="C438" t="s">
        <v>136</v>
      </c>
      <c r="D438" t="s">
        <v>235</v>
      </c>
      <c r="E438" t="s">
        <v>126</v>
      </c>
      <c r="F438" s="2">
        <v>2564.35</v>
      </c>
      <c r="G438" s="2">
        <v>0</v>
      </c>
      <c r="H438" s="2">
        <v>2821.35</v>
      </c>
      <c r="I438" s="2">
        <v>0</v>
      </c>
      <c r="J438" s="2">
        <v>3848.8</v>
      </c>
      <c r="K438" s="2">
        <v>0</v>
      </c>
      <c r="L438" s="2">
        <v>4011.4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4028.15</v>
      </c>
      <c r="Y438" s="2">
        <v>0</v>
      </c>
      <c r="Z438" s="2">
        <v>3980.6</v>
      </c>
      <c r="AA438" s="2">
        <v>0</v>
      </c>
      <c r="AB438" s="2">
        <v>3801.2</v>
      </c>
      <c r="AC438" s="2">
        <v>0</v>
      </c>
      <c r="AD438" s="2">
        <v>2888.18</v>
      </c>
      <c r="AE438" s="2">
        <v>0</v>
      </c>
      <c r="AF438" s="2">
        <v>3659.24</v>
      </c>
      <c r="AG438" s="2">
        <v>0</v>
      </c>
      <c r="AH438" s="2">
        <v>3471.31</v>
      </c>
      <c r="AI438" s="2">
        <v>0</v>
      </c>
      <c r="AJ438" s="2">
        <v>4018.35</v>
      </c>
      <c r="AK438" s="2">
        <v>0</v>
      </c>
      <c r="AL438" s="2">
        <v>4913.4799999999996</v>
      </c>
      <c r="AM438" s="2">
        <v>0</v>
      </c>
      <c r="AN438" s="2">
        <v>4944.9399999999996</v>
      </c>
      <c r="AO438" s="2">
        <v>0</v>
      </c>
      <c r="AP438" s="2">
        <v>5230.42</v>
      </c>
      <c r="AQ438" s="2">
        <v>0</v>
      </c>
      <c r="AR438" s="2">
        <v>5222.78</v>
      </c>
      <c r="AS438" s="2">
        <v>0</v>
      </c>
      <c r="AT438" s="2">
        <v>4793.26</v>
      </c>
      <c r="AU438" s="2">
        <v>0</v>
      </c>
      <c r="AV438" s="2">
        <v>3982.16</v>
      </c>
      <c r="AW438" s="2">
        <v>0</v>
      </c>
      <c r="AX438" s="2">
        <v>3787.21</v>
      </c>
      <c r="AY438" s="2">
        <v>0</v>
      </c>
      <c r="AZ438" s="2">
        <v>3241.24</v>
      </c>
      <c r="BA438" s="2">
        <v>0</v>
      </c>
      <c r="BB438" s="3">
        <f t="shared" si="13"/>
        <v>50152.569999999992</v>
      </c>
      <c r="BC438" s="3">
        <f t="shared" si="14"/>
        <v>25055.85</v>
      </c>
    </row>
    <row r="439" spans="1:55">
      <c r="A439" t="s">
        <v>84</v>
      </c>
      <c r="B439">
        <v>251221</v>
      </c>
      <c r="C439" t="s">
        <v>136</v>
      </c>
      <c r="D439" t="s">
        <v>233</v>
      </c>
      <c r="E439" t="s">
        <v>88</v>
      </c>
      <c r="F439" s="2">
        <v>27113.9</v>
      </c>
      <c r="G439" s="2">
        <v>0</v>
      </c>
      <c r="H439" s="2">
        <v>30265.19</v>
      </c>
      <c r="I439" s="2">
        <v>0</v>
      </c>
      <c r="J439" s="2">
        <v>31463.17</v>
      </c>
      <c r="K439" s="2">
        <v>0</v>
      </c>
      <c r="L439" s="2">
        <v>34364.06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38053.93</v>
      </c>
      <c r="Y439" s="2">
        <v>0</v>
      </c>
      <c r="Z439" s="2">
        <v>38579.18</v>
      </c>
      <c r="AA439" s="2">
        <v>0</v>
      </c>
      <c r="AB439" s="2">
        <v>35113.589999999997</v>
      </c>
      <c r="AC439" s="2">
        <v>0</v>
      </c>
      <c r="AD439" s="2">
        <v>26905.1</v>
      </c>
      <c r="AE439" s="2">
        <v>0</v>
      </c>
      <c r="AF439" s="2">
        <v>34156.89</v>
      </c>
      <c r="AG439" s="2">
        <v>0</v>
      </c>
      <c r="AH439" s="2">
        <v>28598.27</v>
      </c>
      <c r="AI439" s="2">
        <v>0</v>
      </c>
      <c r="AJ439" s="2">
        <v>32158.41</v>
      </c>
      <c r="AK439" s="2">
        <v>0</v>
      </c>
      <c r="AL439" s="2">
        <v>36847.32</v>
      </c>
      <c r="AM439" s="2">
        <v>0</v>
      </c>
      <c r="AN439" s="2">
        <v>35365.83</v>
      </c>
      <c r="AO439" s="2">
        <v>0</v>
      </c>
      <c r="AP439" s="2">
        <v>34426.22</v>
      </c>
      <c r="AQ439" s="2">
        <v>0</v>
      </c>
      <c r="AR439" s="2">
        <v>30128.39</v>
      </c>
      <c r="AS439" s="2">
        <v>0</v>
      </c>
      <c r="AT439" s="2">
        <v>25337.89</v>
      </c>
      <c r="AU439" s="2">
        <v>0</v>
      </c>
      <c r="AV439" s="2">
        <v>18366.18</v>
      </c>
      <c r="AW439" s="2">
        <v>0</v>
      </c>
      <c r="AX439" s="2">
        <v>16547.93</v>
      </c>
      <c r="AY439" s="2">
        <v>0</v>
      </c>
      <c r="AZ439" s="2">
        <v>16187</v>
      </c>
      <c r="BA439" s="2">
        <v>0</v>
      </c>
      <c r="BB439" s="3">
        <f t="shared" si="13"/>
        <v>335025.43</v>
      </c>
      <c r="BC439" s="3">
        <f t="shared" si="14"/>
        <v>234953.02</v>
      </c>
    </row>
    <row r="440" spans="1:55">
      <c r="A440" t="s">
        <v>84</v>
      </c>
      <c r="B440">
        <v>251221</v>
      </c>
      <c r="C440" t="s">
        <v>136</v>
      </c>
      <c r="D440" t="s">
        <v>232</v>
      </c>
      <c r="E440" t="s">
        <v>89</v>
      </c>
      <c r="F440" s="2">
        <v>531</v>
      </c>
      <c r="G440" s="2">
        <v>0</v>
      </c>
      <c r="H440" s="2">
        <v>531</v>
      </c>
      <c r="I440" s="2">
        <v>0</v>
      </c>
      <c r="J440" s="2">
        <v>531</v>
      </c>
      <c r="K440" s="2">
        <v>0</v>
      </c>
      <c r="L440" s="2">
        <v>531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531</v>
      </c>
      <c r="Y440" s="2">
        <v>0</v>
      </c>
      <c r="Z440" s="2">
        <v>531</v>
      </c>
      <c r="AA440" s="2">
        <v>0</v>
      </c>
      <c r="AB440" s="2">
        <v>547</v>
      </c>
      <c r="AC440" s="2">
        <v>0</v>
      </c>
      <c r="AD440" s="2">
        <v>547</v>
      </c>
      <c r="AE440" s="2">
        <v>0</v>
      </c>
      <c r="AF440" s="2">
        <v>547</v>
      </c>
      <c r="AG440" s="2">
        <v>0</v>
      </c>
      <c r="AH440" s="2">
        <v>547</v>
      </c>
      <c r="AI440" s="2">
        <v>0</v>
      </c>
      <c r="AJ440" s="2">
        <v>547</v>
      </c>
      <c r="AK440" s="2">
        <v>0</v>
      </c>
      <c r="AL440" s="2">
        <v>547</v>
      </c>
      <c r="AM440" s="2">
        <v>0</v>
      </c>
      <c r="AN440" s="2">
        <v>547</v>
      </c>
      <c r="AO440" s="2">
        <v>0</v>
      </c>
      <c r="AP440" s="2">
        <v>547</v>
      </c>
      <c r="AQ440" s="2">
        <v>0</v>
      </c>
      <c r="AR440" s="2">
        <v>547</v>
      </c>
      <c r="AS440" s="2">
        <v>0</v>
      </c>
      <c r="AT440" s="2">
        <v>547</v>
      </c>
      <c r="AU440" s="2">
        <v>0</v>
      </c>
      <c r="AV440" s="2">
        <v>547</v>
      </c>
      <c r="AW440" s="2">
        <v>0</v>
      </c>
      <c r="AX440" s="2">
        <v>547</v>
      </c>
      <c r="AY440" s="2">
        <v>0</v>
      </c>
      <c r="AZ440" s="2">
        <v>564</v>
      </c>
      <c r="BA440" s="2">
        <v>0</v>
      </c>
      <c r="BB440" s="3">
        <f t="shared" si="13"/>
        <v>6581</v>
      </c>
      <c r="BC440" s="3">
        <f t="shared" si="14"/>
        <v>3733</v>
      </c>
    </row>
    <row r="441" spans="1:55">
      <c r="A441" t="s">
        <v>54</v>
      </c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3">
        <f t="shared" si="13"/>
        <v>0</v>
      </c>
      <c r="BC441" s="3">
        <f t="shared" si="14"/>
        <v>0</v>
      </c>
    </row>
    <row r="442" spans="1:55">
      <c r="A442" t="s">
        <v>84</v>
      </c>
      <c r="B442">
        <v>251234</v>
      </c>
      <c r="C442" t="s">
        <v>138</v>
      </c>
      <c r="D442" t="s">
        <v>235</v>
      </c>
      <c r="E442" t="s">
        <v>102</v>
      </c>
      <c r="F442" s="2">
        <v>0</v>
      </c>
      <c r="G442" s="2">
        <v>0</v>
      </c>
      <c r="H442" s="2">
        <v>0</v>
      </c>
      <c r="I442" s="2">
        <v>0</v>
      </c>
      <c r="J442" s="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  <c r="AB442" s="2">
        <v>0</v>
      </c>
      <c r="AC442" s="2">
        <v>0</v>
      </c>
      <c r="AD442" s="2">
        <v>0</v>
      </c>
      <c r="AE442" s="2">
        <v>0</v>
      </c>
      <c r="AF442" s="2">
        <v>0</v>
      </c>
      <c r="AG442" s="2">
        <v>0</v>
      </c>
      <c r="AH442" s="2">
        <v>0</v>
      </c>
      <c r="AI442" s="2">
        <v>0</v>
      </c>
      <c r="AJ442" s="2">
        <v>0</v>
      </c>
      <c r="AK442" s="2">
        <v>0</v>
      </c>
      <c r="AL442" s="2">
        <v>0</v>
      </c>
      <c r="AM442" s="2">
        <v>0</v>
      </c>
      <c r="AN442" s="2">
        <v>0</v>
      </c>
      <c r="AO442" s="2">
        <v>0</v>
      </c>
      <c r="AP442" s="2">
        <v>0</v>
      </c>
      <c r="AQ442" s="2">
        <v>0</v>
      </c>
      <c r="AR442" s="2">
        <v>0</v>
      </c>
      <c r="AS442" s="2">
        <v>0</v>
      </c>
      <c r="AT442" s="2">
        <v>0</v>
      </c>
      <c r="AU442" s="2">
        <v>0</v>
      </c>
      <c r="AV442" s="2">
        <v>0</v>
      </c>
      <c r="AW442" s="2">
        <v>0</v>
      </c>
      <c r="AX442" s="2">
        <v>3956.44</v>
      </c>
      <c r="AY442" s="2">
        <v>0</v>
      </c>
      <c r="AZ442" s="2">
        <v>3467.64</v>
      </c>
      <c r="BA442" s="2">
        <v>0</v>
      </c>
      <c r="BB442" s="3">
        <f t="shared" si="13"/>
        <v>7424.08</v>
      </c>
      <c r="BC442" s="3">
        <f t="shared" si="14"/>
        <v>0</v>
      </c>
    </row>
    <row r="443" spans="1:55">
      <c r="A443" t="s">
        <v>84</v>
      </c>
      <c r="B443">
        <v>251234</v>
      </c>
      <c r="C443" t="s">
        <v>138</v>
      </c>
      <c r="D443" t="s">
        <v>233</v>
      </c>
      <c r="E443" t="s">
        <v>96</v>
      </c>
      <c r="F443" s="2">
        <v>0</v>
      </c>
      <c r="G443" s="2">
        <v>0</v>
      </c>
      <c r="H443" s="2">
        <v>0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  <c r="AB443" s="2">
        <v>0</v>
      </c>
      <c r="AC443" s="2">
        <v>0</v>
      </c>
      <c r="AD443" s="2">
        <v>0</v>
      </c>
      <c r="AE443" s="2">
        <v>0</v>
      </c>
      <c r="AF443" s="2">
        <v>0</v>
      </c>
      <c r="AG443" s="2">
        <v>0</v>
      </c>
      <c r="AH443" s="2">
        <v>0</v>
      </c>
      <c r="AI443" s="2">
        <v>0</v>
      </c>
      <c r="AJ443" s="2">
        <v>0</v>
      </c>
      <c r="AK443" s="2">
        <v>0</v>
      </c>
      <c r="AL443" s="2">
        <v>0</v>
      </c>
      <c r="AM443" s="2">
        <v>0</v>
      </c>
      <c r="AN443" s="2">
        <v>0</v>
      </c>
      <c r="AO443" s="2">
        <v>0</v>
      </c>
      <c r="AP443" s="2">
        <v>0</v>
      </c>
      <c r="AQ443" s="2">
        <v>0</v>
      </c>
      <c r="AR443" s="2">
        <v>0</v>
      </c>
      <c r="AS443" s="2">
        <v>0</v>
      </c>
      <c r="AT443" s="2">
        <v>0</v>
      </c>
      <c r="AU443" s="2">
        <v>0</v>
      </c>
      <c r="AV443" s="2">
        <v>0</v>
      </c>
      <c r="AW443" s="2">
        <v>0</v>
      </c>
      <c r="AX443" s="2">
        <v>10921.28</v>
      </c>
      <c r="AY443" s="2">
        <v>0</v>
      </c>
      <c r="AZ443" s="2">
        <v>8585.68</v>
      </c>
      <c r="BA443" s="2">
        <v>0</v>
      </c>
      <c r="BB443" s="3">
        <f t="shared" si="13"/>
        <v>19506.96</v>
      </c>
      <c r="BC443" s="3">
        <f t="shared" si="14"/>
        <v>0</v>
      </c>
    </row>
    <row r="444" spans="1:55">
      <c r="A444" t="s">
        <v>84</v>
      </c>
      <c r="B444">
        <v>251234</v>
      </c>
      <c r="C444" t="s">
        <v>138</v>
      </c>
      <c r="D444" t="s">
        <v>234</v>
      </c>
      <c r="E444" t="s">
        <v>87</v>
      </c>
      <c r="F444" s="2">
        <v>0</v>
      </c>
      <c r="G444" s="2">
        <v>0</v>
      </c>
      <c r="H444" s="2">
        <v>0</v>
      </c>
      <c r="I444" s="2">
        <v>0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  <c r="AB444" s="2">
        <v>0</v>
      </c>
      <c r="AC444" s="2">
        <v>0</v>
      </c>
      <c r="AD444" s="2">
        <v>0</v>
      </c>
      <c r="AE444" s="2">
        <v>0</v>
      </c>
      <c r="AF444" s="2">
        <v>0</v>
      </c>
      <c r="AG444" s="2">
        <v>0</v>
      </c>
      <c r="AH444" s="2">
        <v>0</v>
      </c>
      <c r="AI444" s="2">
        <v>0</v>
      </c>
      <c r="AJ444" s="2">
        <v>0</v>
      </c>
      <c r="AK444" s="2">
        <v>0</v>
      </c>
      <c r="AL444" s="2">
        <v>0</v>
      </c>
      <c r="AM444" s="2">
        <v>0</v>
      </c>
      <c r="AN444" s="2">
        <v>0</v>
      </c>
      <c r="AO444" s="2">
        <v>0</v>
      </c>
      <c r="AP444" s="2">
        <v>0</v>
      </c>
      <c r="AQ444" s="2">
        <v>0</v>
      </c>
      <c r="AR444" s="2">
        <v>0</v>
      </c>
      <c r="AS444" s="2">
        <v>0</v>
      </c>
      <c r="AT444" s="2">
        <v>0</v>
      </c>
      <c r="AU444" s="2">
        <v>0</v>
      </c>
      <c r="AV444" s="2">
        <v>0</v>
      </c>
      <c r="AW444" s="2">
        <v>0</v>
      </c>
      <c r="AX444" s="2">
        <v>2668.75</v>
      </c>
      <c r="AY444" s="2">
        <v>0</v>
      </c>
      <c r="AZ444" s="2">
        <v>2749.98</v>
      </c>
      <c r="BA444" s="2">
        <v>0</v>
      </c>
      <c r="BB444" s="3">
        <f t="shared" si="13"/>
        <v>5418.73</v>
      </c>
      <c r="BC444" s="3">
        <f t="shared" si="14"/>
        <v>0</v>
      </c>
    </row>
    <row r="445" spans="1:55">
      <c r="A445" t="s">
        <v>84</v>
      </c>
      <c r="B445">
        <v>251234</v>
      </c>
      <c r="C445" t="s">
        <v>138</v>
      </c>
      <c r="D445" t="s">
        <v>232</v>
      </c>
      <c r="E445" t="s">
        <v>89</v>
      </c>
      <c r="F445" s="2">
        <v>0</v>
      </c>
      <c r="G445" s="2">
        <v>0</v>
      </c>
      <c r="H445" s="2">
        <v>0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  <c r="AB445" s="2">
        <v>0</v>
      </c>
      <c r="AC445" s="2">
        <v>0</v>
      </c>
      <c r="AD445" s="2">
        <v>0</v>
      </c>
      <c r="AE445" s="2">
        <v>0</v>
      </c>
      <c r="AF445" s="2">
        <v>0</v>
      </c>
      <c r="AG445" s="2">
        <v>0</v>
      </c>
      <c r="AH445" s="2">
        <v>0</v>
      </c>
      <c r="AI445" s="2">
        <v>0</v>
      </c>
      <c r="AJ445" s="2">
        <v>0</v>
      </c>
      <c r="AK445" s="2">
        <v>0</v>
      </c>
      <c r="AL445" s="2">
        <v>0</v>
      </c>
      <c r="AM445" s="2">
        <v>0</v>
      </c>
      <c r="AN445" s="2">
        <v>0</v>
      </c>
      <c r="AO445" s="2">
        <v>0</v>
      </c>
      <c r="AP445" s="2">
        <v>0</v>
      </c>
      <c r="AQ445" s="2">
        <v>0</v>
      </c>
      <c r="AR445" s="2">
        <v>0</v>
      </c>
      <c r="AS445" s="2">
        <v>0</v>
      </c>
      <c r="AT445" s="2">
        <v>0</v>
      </c>
      <c r="AU445" s="2">
        <v>0</v>
      </c>
      <c r="AV445" s="2">
        <v>0</v>
      </c>
      <c r="AW445" s="2">
        <v>0</v>
      </c>
      <c r="AX445" s="2">
        <v>547</v>
      </c>
      <c r="AY445" s="2">
        <v>0</v>
      </c>
      <c r="AZ445" s="2">
        <v>564</v>
      </c>
      <c r="BA445" s="2">
        <v>0</v>
      </c>
      <c r="BB445" s="3">
        <f t="shared" si="13"/>
        <v>1111</v>
      </c>
      <c r="BC445" s="3">
        <f t="shared" si="14"/>
        <v>0</v>
      </c>
    </row>
    <row r="446" spans="1:55">
      <c r="A446" t="s">
        <v>84</v>
      </c>
      <c r="B446">
        <v>251234</v>
      </c>
      <c r="C446" t="s">
        <v>138</v>
      </c>
      <c r="D446" t="s">
        <v>231</v>
      </c>
      <c r="E446" t="s">
        <v>64</v>
      </c>
      <c r="F446" s="2">
        <v>0</v>
      </c>
      <c r="G446" s="2">
        <v>0</v>
      </c>
      <c r="H446" s="2">
        <v>0</v>
      </c>
      <c r="I446" s="2">
        <v>0</v>
      </c>
      <c r="J446" s="2">
        <v>0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  <c r="AB446" s="2">
        <v>0</v>
      </c>
      <c r="AC446" s="2">
        <v>0</v>
      </c>
      <c r="AD446" s="2">
        <v>0</v>
      </c>
      <c r="AE446" s="2">
        <v>0</v>
      </c>
      <c r="AF446" s="2">
        <v>0</v>
      </c>
      <c r="AG446" s="2">
        <v>0</v>
      </c>
      <c r="AH446" s="2">
        <v>0</v>
      </c>
      <c r="AI446" s="2">
        <v>0</v>
      </c>
      <c r="AJ446" s="2">
        <v>0</v>
      </c>
      <c r="AK446" s="2">
        <v>0</v>
      </c>
      <c r="AL446" s="2">
        <v>0</v>
      </c>
      <c r="AM446" s="2">
        <v>0</v>
      </c>
      <c r="AN446" s="2">
        <v>0</v>
      </c>
      <c r="AO446" s="2">
        <v>0</v>
      </c>
      <c r="AP446" s="2">
        <v>0</v>
      </c>
      <c r="AQ446" s="2">
        <v>0</v>
      </c>
      <c r="AR446" s="2">
        <v>0</v>
      </c>
      <c r="AS446" s="2">
        <v>0</v>
      </c>
      <c r="AT446" s="2">
        <v>0</v>
      </c>
      <c r="AU446" s="2">
        <v>0</v>
      </c>
      <c r="AV446" s="2">
        <v>0</v>
      </c>
      <c r="AW446" s="2">
        <v>0</v>
      </c>
      <c r="AX446" s="2">
        <v>0</v>
      </c>
      <c r="AY446" s="2">
        <v>0</v>
      </c>
      <c r="AZ446" s="2">
        <v>0</v>
      </c>
      <c r="BA446" s="2">
        <v>0</v>
      </c>
      <c r="BB446" s="3">
        <f t="shared" si="13"/>
        <v>0</v>
      </c>
      <c r="BC446" s="3">
        <f t="shared" si="14"/>
        <v>0</v>
      </c>
    </row>
    <row r="447" spans="1:55">
      <c r="A447" t="s">
        <v>54</v>
      </c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3">
        <f t="shared" si="13"/>
        <v>0</v>
      </c>
      <c r="BC447" s="3">
        <f t="shared" si="14"/>
        <v>0</v>
      </c>
    </row>
    <row r="448" spans="1:55">
      <c r="A448" t="s">
        <v>84</v>
      </c>
      <c r="B448">
        <v>251234</v>
      </c>
      <c r="C448" t="s">
        <v>138</v>
      </c>
      <c r="D448" t="s">
        <v>235</v>
      </c>
      <c r="E448" t="s">
        <v>86</v>
      </c>
      <c r="F448" s="2">
        <v>3067.47</v>
      </c>
      <c r="G448" s="2">
        <v>0</v>
      </c>
      <c r="H448" s="2">
        <v>3250.92</v>
      </c>
      <c r="I448" s="2">
        <v>0</v>
      </c>
      <c r="J448" s="2">
        <v>3509.18</v>
      </c>
      <c r="K448" s="2">
        <v>0</v>
      </c>
      <c r="L448" s="2">
        <v>3623.21</v>
      </c>
      <c r="M448" s="2">
        <v>0</v>
      </c>
      <c r="N448" s="2">
        <v>4351</v>
      </c>
      <c r="O448" s="2">
        <v>0</v>
      </c>
      <c r="P448" s="2">
        <v>5850.91</v>
      </c>
      <c r="Q448" s="2">
        <v>0</v>
      </c>
      <c r="R448" s="2">
        <v>4883.21</v>
      </c>
      <c r="S448" s="2">
        <v>0</v>
      </c>
      <c r="T448" s="2">
        <v>4328.28</v>
      </c>
      <c r="U448" s="2">
        <v>0</v>
      </c>
      <c r="V448" s="2">
        <v>4551.91</v>
      </c>
      <c r="W448" s="2">
        <v>0</v>
      </c>
      <c r="X448" s="2">
        <v>3415.27</v>
      </c>
      <c r="Y448" s="2">
        <v>0</v>
      </c>
      <c r="Z448" s="2">
        <v>3441.17</v>
      </c>
      <c r="AA448" s="2">
        <v>0</v>
      </c>
      <c r="AB448" s="2">
        <v>3631.97</v>
      </c>
      <c r="AC448" s="2">
        <v>0</v>
      </c>
      <c r="AD448" s="2">
        <v>3346.14</v>
      </c>
      <c r="AE448" s="2">
        <v>0</v>
      </c>
      <c r="AF448" s="2">
        <v>3843.25</v>
      </c>
      <c r="AG448" s="2">
        <v>0</v>
      </c>
      <c r="AH448" s="2">
        <v>3740</v>
      </c>
      <c r="AI448" s="2">
        <v>0</v>
      </c>
      <c r="AJ448" s="2">
        <v>3954.98</v>
      </c>
      <c r="AK448" s="2">
        <v>0</v>
      </c>
      <c r="AL448" s="2">
        <v>4649.0600000000004</v>
      </c>
      <c r="AM448" s="2">
        <v>0</v>
      </c>
      <c r="AN448" s="2">
        <v>4927.03</v>
      </c>
      <c r="AO448" s="2">
        <v>0</v>
      </c>
      <c r="AP448" s="2">
        <v>4567.29</v>
      </c>
      <c r="AQ448" s="2">
        <v>0</v>
      </c>
      <c r="AR448" s="2">
        <v>4507.6899999999996</v>
      </c>
      <c r="AS448" s="2">
        <v>0</v>
      </c>
      <c r="AT448" s="2">
        <v>4023.9</v>
      </c>
      <c r="AU448" s="2">
        <v>0</v>
      </c>
      <c r="AV448" s="2">
        <v>3973.69</v>
      </c>
      <c r="AW448" s="2">
        <v>0</v>
      </c>
      <c r="AX448" s="2">
        <v>0</v>
      </c>
      <c r="AY448" s="2">
        <v>0</v>
      </c>
      <c r="AZ448" s="2">
        <v>0</v>
      </c>
      <c r="BA448" s="2">
        <v>0</v>
      </c>
      <c r="BB448" s="3">
        <f t="shared" si="13"/>
        <v>41533.030000000006</v>
      </c>
      <c r="BC448" s="3">
        <f t="shared" si="14"/>
        <v>47904.499999999993</v>
      </c>
    </row>
    <row r="449" spans="1:55">
      <c r="A449" t="s">
        <v>84</v>
      </c>
      <c r="B449">
        <v>251234</v>
      </c>
      <c r="C449" t="s">
        <v>138</v>
      </c>
      <c r="D449" t="s">
        <v>234</v>
      </c>
      <c r="E449" t="s">
        <v>87</v>
      </c>
      <c r="F449" s="2">
        <v>3151.54</v>
      </c>
      <c r="G449" s="2">
        <v>0</v>
      </c>
      <c r="H449" s="2">
        <v>3151.54</v>
      </c>
      <c r="I449" s="2">
        <v>0</v>
      </c>
      <c r="J449" s="2">
        <v>3151.54</v>
      </c>
      <c r="K449" s="2">
        <v>0</v>
      </c>
      <c r="L449" s="2">
        <v>3151.54</v>
      </c>
      <c r="M449" s="2">
        <v>0</v>
      </c>
      <c r="N449" s="2">
        <v>3151.54</v>
      </c>
      <c r="O449" s="2">
        <v>0</v>
      </c>
      <c r="P449" s="2">
        <v>3166.71</v>
      </c>
      <c r="Q449" s="2">
        <v>0</v>
      </c>
      <c r="R449" s="2">
        <v>3166.71</v>
      </c>
      <c r="S449" s="2">
        <v>0</v>
      </c>
      <c r="T449" s="2">
        <v>3166.71</v>
      </c>
      <c r="U449" s="2">
        <v>0</v>
      </c>
      <c r="V449" s="2">
        <v>3166.71</v>
      </c>
      <c r="W449" s="2">
        <v>0</v>
      </c>
      <c r="X449" s="2">
        <v>3166.71</v>
      </c>
      <c r="Y449" s="2">
        <v>0</v>
      </c>
      <c r="Z449" s="2">
        <v>3166.71</v>
      </c>
      <c r="AA449" s="2">
        <v>0</v>
      </c>
      <c r="AB449" s="2">
        <v>3263.11</v>
      </c>
      <c r="AC449" s="2">
        <v>0</v>
      </c>
      <c r="AD449" s="2">
        <v>3263.11</v>
      </c>
      <c r="AE449" s="2">
        <v>0</v>
      </c>
      <c r="AF449" s="2">
        <v>3263.11</v>
      </c>
      <c r="AG449" s="2">
        <v>0</v>
      </c>
      <c r="AH449" s="2">
        <v>3263.11</v>
      </c>
      <c r="AI449" s="2">
        <v>0</v>
      </c>
      <c r="AJ449" s="2">
        <v>3263.11</v>
      </c>
      <c r="AK449" s="2">
        <v>0</v>
      </c>
      <c r="AL449" s="2">
        <v>3263.11</v>
      </c>
      <c r="AM449" s="2">
        <v>0</v>
      </c>
      <c r="AN449" s="2">
        <v>3263.11</v>
      </c>
      <c r="AO449" s="2">
        <v>0</v>
      </c>
      <c r="AP449" s="2">
        <v>2957.66</v>
      </c>
      <c r="AQ449" s="2">
        <v>0</v>
      </c>
      <c r="AR449" s="2">
        <v>2668.75</v>
      </c>
      <c r="AS449" s="2">
        <v>0</v>
      </c>
      <c r="AT449" s="2">
        <v>2668.75</v>
      </c>
      <c r="AU449" s="2">
        <v>0</v>
      </c>
      <c r="AV449" s="2">
        <v>2668.75</v>
      </c>
      <c r="AW449" s="2">
        <v>0</v>
      </c>
      <c r="AX449" s="2">
        <v>0</v>
      </c>
      <c r="AY449" s="2">
        <v>0</v>
      </c>
      <c r="AZ449" s="2">
        <v>0</v>
      </c>
      <c r="BA449" s="2">
        <v>0</v>
      </c>
      <c r="BB449" s="3">
        <f t="shared" si="13"/>
        <v>30542.57</v>
      </c>
      <c r="BC449" s="3">
        <f t="shared" si="14"/>
        <v>38021.07</v>
      </c>
    </row>
    <row r="450" spans="1:55">
      <c r="A450" t="s">
        <v>84</v>
      </c>
      <c r="B450">
        <v>251234</v>
      </c>
      <c r="C450" t="s">
        <v>138</v>
      </c>
      <c r="D450" t="s">
        <v>233</v>
      </c>
      <c r="E450" t="s">
        <v>88</v>
      </c>
      <c r="F450" s="2">
        <v>14091.7</v>
      </c>
      <c r="G450" s="2">
        <v>0</v>
      </c>
      <c r="H450" s="2">
        <v>15626.31</v>
      </c>
      <c r="I450" s="2">
        <v>0</v>
      </c>
      <c r="J450" s="2">
        <v>13334.73</v>
      </c>
      <c r="K450" s="2">
        <v>0</v>
      </c>
      <c r="L450" s="2">
        <v>14633.89</v>
      </c>
      <c r="M450" s="2">
        <v>0</v>
      </c>
      <c r="N450" s="2">
        <v>16360.96</v>
      </c>
      <c r="O450" s="2">
        <v>0</v>
      </c>
      <c r="P450" s="2">
        <v>30756.57</v>
      </c>
      <c r="Q450" s="2">
        <v>0</v>
      </c>
      <c r="R450" s="2">
        <v>24635.64</v>
      </c>
      <c r="S450" s="2">
        <v>0</v>
      </c>
      <c r="T450" s="2">
        <v>21229.119999999999</v>
      </c>
      <c r="U450" s="2">
        <v>0</v>
      </c>
      <c r="V450" s="2">
        <v>19787.07</v>
      </c>
      <c r="W450" s="2">
        <v>0</v>
      </c>
      <c r="X450" s="2">
        <v>14810.53</v>
      </c>
      <c r="Y450" s="2">
        <v>0</v>
      </c>
      <c r="Z450" s="2">
        <v>15363.93</v>
      </c>
      <c r="AA450" s="2">
        <v>0</v>
      </c>
      <c r="AB450" s="2">
        <v>15639.24</v>
      </c>
      <c r="AC450" s="2">
        <v>0</v>
      </c>
      <c r="AD450" s="2">
        <v>13973.29</v>
      </c>
      <c r="AE450" s="2">
        <v>0</v>
      </c>
      <c r="AF450" s="2">
        <v>17135.240000000002</v>
      </c>
      <c r="AG450" s="2">
        <v>0</v>
      </c>
      <c r="AH450" s="2">
        <v>14548.89</v>
      </c>
      <c r="AI450" s="2">
        <v>0</v>
      </c>
      <c r="AJ450" s="2">
        <v>15294.76</v>
      </c>
      <c r="AK450" s="2">
        <v>0</v>
      </c>
      <c r="AL450" s="2">
        <v>17847.3</v>
      </c>
      <c r="AM450" s="2">
        <v>0</v>
      </c>
      <c r="AN450" s="2">
        <v>18363.310000000001</v>
      </c>
      <c r="AO450" s="2">
        <v>0</v>
      </c>
      <c r="AP450" s="2">
        <v>15300.73</v>
      </c>
      <c r="AQ450" s="2">
        <v>0</v>
      </c>
      <c r="AR450" s="2">
        <v>13177.98</v>
      </c>
      <c r="AS450" s="2">
        <v>0</v>
      </c>
      <c r="AT450" s="2">
        <v>10348.68</v>
      </c>
      <c r="AU450" s="2">
        <v>0</v>
      </c>
      <c r="AV450" s="2">
        <v>8872.75</v>
      </c>
      <c r="AW450" s="2">
        <v>0</v>
      </c>
      <c r="AX450" s="2">
        <v>0</v>
      </c>
      <c r="AY450" s="2">
        <v>0</v>
      </c>
      <c r="AZ450" s="2">
        <v>0</v>
      </c>
      <c r="BA450" s="2">
        <v>0</v>
      </c>
      <c r="BB450" s="3">
        <f t="shared" si="13"/>
        <v>144862.93</v>
      </c>
      <c r="BC450" s="3">
        <f t="shared" si="14"/>
        <v>216269.69</v>
      </c>
    </row>
    <row r="451" spans="1:55">
      <c r="A451" t="s">
        <v>84</v>
      </c>
      <c r="B451">
        <v>251234</v>
      </c>
      <c r="C451" t="s">
        <v>138</v>
      </c>
      <c r="D451" t="s">
        <v>232</v>
      </c>
      <c r="E451" t="s">
        <v>89</v>
      </c>
      <c r="F451" s="2">
        <v>531</v>
      </c>
      <c r="G451" s="2">
        <v>0</v>
      </c>
      <c r="H451" s="2">
        <v>531</v>
      </c>
      <c r="I451" s="2">
        <v>0</v>
      </c>
      <c r="J451" s="2">
        <v>531</v>
      </c>
      <c r="K451" s="2">
        <v>0</v>
      </c>
      <c r="L451" s="2">
        <v>531</v>
      </c>
      <c r="M451" s="2">
        <v>0</v>
      </c>
      <c r="N451" s="2">
        <v>531</v>
      </c>
      <c r="O451" s="2">
        <v>0</v>
      </c>
      <c r="P451" s="2">
        <v>531</v>
      </c>
      <c r="Q451" s="2">
        <v>0</v>
      </c>
      <c r="R451" s="2">
        <v>531</v>
      </c>
      <c r="S451" s="2">
        <v>0</v>
      </c>
      <c r="T451" s="2">
        <v>531</v>
      </c>
      <c r="U451" s="2">
        <v>0</v>
      </c>
      <c r="V451" s="2">
        <v>531</v>
      </c>
      <c r="W451" s="2">
        <v>0</v>
      </c>
      <c r="X451" s="2">
        <v>531</v>
      </c>
      <c r="Y451" s="2">
        <v>0</v>
      </c>
      <c r="Z451" s="2">
        <v>531</v>
      </c>
      <c r="AA451" s="2">
        <v>0</v>
      </c>
      <c r="AB451" s="2">
        <v>547</v>
      </c>
      <c r="AC451" s="2">
        <v>0</v>
      </c>
      <c r="AD451" s="2">
        <v>547</v>
      </c>
      <c r="AE451" s="2">
        <v>0</v>
      </c>
      <c r="AF451" s="2">
        <v>547</v>
      </c>
      <c r="AG451" s="2">
        <v>0</v>
      </c>
      <c r="AH451" s="2">
        <v>547</v>
      </c>
      <c r="AI451" s="2">
        <v>0</v>
      </c>
      <c r="AJ451" s="2">
        <v>547</v>
      </c>
      <c r="AK451" s="2">
        <v>0</v>
      </c>
      <c r="AL451" s="2">
        <v>547</v>
      </c>
      <c r="AM451" s="2">
        <v>0</v>
      </c>
      <c r="AN451" s="2">
        <v>547</v>
      </c>
      <c r="AO451" s="2">
        <v>0</v>
      </c>
      <c r="AP451" s="2">
        <v>547</v>
      </c>
      <c r="AQ451" s="2">
        <v>0</v>
      </c>
      <c r="AR451" s="2">
        <v>547</v>
      </c>
      <c r="AS451" s="2">
        <v>0</v>
      </c>
      <c r="AT451" s="2">
        <v>547</v>
      </c>
      <c r="AU451" s="2">
        <v>0</v>
      </c>
      <c r="AV451" s="2">
        <v>547</v>
      </c>
      <c r="AW451" s="2">
        <v>0</v>
      </c>
      <c r="AX451" s="2">
        <v>0</v>
      </c>
      <c r="AY451" s="2">
        <v>0</v>
      </c>
      <c r="AZ451" s="2">
        <v>0</v>
      </c>
      <c r="BA451" s="2">
        <v>0</v>
      </c>
      <c r="BB451" s="3">
        <f t="shared" si="13"/>
        <v>5470</v>
      </c>
      <c r="BC451" s="3">
        <f t="shared" si="14"/>
        <v>6388</v>
      </c>
    </row>
    <row r="452" spans="1:55">
      <c r="A452" t="s">
        <v>84</v>
      </c>
      <c r="B452">
        <v>251234</v>
      </c>
      <c r="C452" t="s">
        <v>138</v>
      </c>
      <c r="D452" t="s">
        <v>231</v>
      </c>
      <c r="E452" t="s">
        <v>64</v>
      </c>
      <c r="F452" s="2">
        <v>0</v>
      </c>
      <c r="G452" s="2">
        <v>0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  <c r="AB452" s="2">
        <v>0</v>
      </c>
      <c r="AC452" s="2">
        <v>0</v>
      </c>
      <c r="AD452" s="2">
        <v>0</v>
      </c>
      <c r="AE452" s="2">
        <v>0</v>
      </c>
      <c r="AF452" s="2">
        <v>0</v>
      </c>
      <c r="AG452" s="2">
        <v>0</v>
      </c>
      <c r="AH452" s="2">
        <v>0</v>
      </c>
      <c r="AI452" s="2">
        <v>0</v>
      </c>
      <c r="AJ452" s="2">
        <v>0</v>
      </c>
      <c r="AK452" s="2">
        <v>0</v>
      </c>
      <c r="AL452" s="2">
        <v>0</v>
      </c>
      <c r="AM452" s="2">
        <v>0</v>
      </c>
      <c r="AN452" s="2">
        <v>0</v>
      </c>
      <c r="AO452" s="2">
        <v>0</v>
      </c>
      <c r="AP452" s="2">
        <v>0</v>
      </c>
      <c r="AQ452" s="2">
        <v>0</v>
      </c>
      <c r="AR452" s="2">
        <v>0</v>
      </c>
      <c r="AS452" s="2">
        <v>0</v>
      </c>
      <c r="AT452" s="2">
        <v>0</v>
      </c>
      <c r="AU452" s="2">
        <v>0</v>
      </c>
      <c r="AV452" s="2">
        <v>0</v>
      </c>
      <c r="AW452" s="2">
        <v>0</v>
      </c>
      <c r="AX452" s="2">
        <v>0</v>
      </c>
      <c r="AY452" s="2">
        <v>0</v>
      </c>
      <c r="AZ452" s="2">
        <v>0</v>
      </c>
      <c r="BA452" s="2">
        <v>0</v>
      </c>
      <c r="BB452" s="3">
        <f t="shared" si="13"/>
        <v>0</v>
      </c>
      <c r="BC452" s="3">
        <f t="shared" si="14"/>
        <v>0</v>
      </c>
    </row>
    <row r="453" spans="1:55">
      <c r="A453" t="s">
        <v>54</v>
      </c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3">
        <f t="shared" ref="BB453:BB516" si="15">SUM(AD453:BA453)</f>
        <v>0</v>
      </c>
      <c r="BC453" s="3">
        <f t="shared" ref="BC453:BC516" si="16">SUM(F453:AC453)</f>
        <v>0</v>
      </c>
    </row>
    <row r="454" spans="1:55">
      <c r="A454" t="s">
        <v>84</v>
      </c>
      <c r="B454">
        <v>255865</v>
      </c>
      <c r="C454" t="s">
        <v>139</v>
      </c>
      <c r="D454" t="s">
        <v>235</v>
      </c>
      <c r="E454" t="s">
        <v>86</v>
      </c>
      <c r="F454" s="2">
        <v>2310.0100000000002</v>
      </c>
      <c r="G454" s="2">
        <v>0</v>
      </c>
      <c r="H454" s="2">
        <v>2288.5500000000002</v>
      </c>
      <c r="I454" s="2">
        <v>0</v>
      </c>
      <c r="J454" s="2">
        <v>2279.89</v>
      </c>
      <c r="K454" s="2">
        <v>0</v>
      </c>
      <c r="L454" s="2">
        <v>2227.42</v>
      </c>
      <c r="M454" s="2">
        <v>0</v>
      </c>
      <c r="N454" s="2">
        <v>2292.17</v>
      </c>
      <c r="O454" s="2">
        <v>0</v>
      </c>
      <c r="P454" s="2">
        <v>3283.85</v>
      </c>
      <c r="Q454" s="2">
        <v>0</v>
      </c>
      <c r="R454" s="2">
        <v>3038.31</v>
      </c>
      <c r="S454" s="2">
        <v>0</v>
      </c>
      <c r="T454" s="2">
        <v>2855.16</v>
      </c>
      <c r="U454" s="2">
        <v>0</v>
      </c>
      <c r="V454" s="2">
        <v>2873</v>
      </c>
      <c r="W454" s="2">
        <v>0</v>
      </c>
      <c r="X454" s="2">
        <v>2470.2199999999998</v>
      </c>
      <c r="Y454" s="2">
        <v>0</v>
      </c>
      <c r="Z454" s="2">
        <v>2422.71</v>
      </c>
      <c r="AA454" s="2">
        <v>0</v>
      </c>
      <c r="AB454" s="2">
        <v>2528.4</v>
      </c>
      <c r="AC454" s="2">
        <v>0</v>
      </c>
      <c r="AD454" s="2">
        <v>2331.67</v>
      </c>
      <c r="AE454" s="2">
        <v>0</v>
      </c>
      <c r="AF454" s="2">
        <v>2431.92</v>
      </c>
      <c r="AG454" s="2">
        <v>0</v>
      </c>
      <c r="AH454" s="2">
        <v>2349.61</v>
      </c>
      <c r="AI454" s="2">
        <v>0</v>
      </c>
      <c r="AJ454" s="2">
        <v>2385.4899999999998</v>
      </c>
      <c r="AK454" s="2">
        <v>0</v>
      </c>
      <c r="AL454" s="2">
        <v>2821.23</v>
      </c>
      <c r="AM454" s="2">
        <v>0</v>
      </c>
      <c r="AN454" s="2">
        <v>2938.27</v>
      </c>
      <c r="AO454" s="2">
        <v>0</v>
      </c>
      <c r="AP454" s="2">
        <v>3139.47</v>
      </c>
      <c r="AQ454" s="2">
        <v>0</v>
      </c>
      <c r="AR454" s="2">
        <v>3139.71</v>
      </c>
      <c r="AS454" s="2">
        <v>0</v>
      </c>
      <c r="AT454" s="2">
        <v>2735.99</v>
      </c>
      <c r="AU454" s="2">
        <v>0</v>
      </c>
      <c r="AV454" s="2">
        <v>2511.31</v>
      </c>
      <c r="AW454" s="2">
        <v>0</v>
      </c>
      <c r="AX454" s="2">
        <v>2521.16</v>
      </c>
      <c r="AY454" s="2">
        <v>0</v>
      </c>
      <c r="AZ454" s="2">
        <v>2369.2399999999998</v>
      </c>
      <c r="BA454" s="2">
        <v>0</v>
      </c>
      <c r="BB454" s="3">
        <f t="shared" si="15"/>
        <v>31675.07</v>
      </c>
      <c r="BC454" s="3">
        <f t="shared" si="16"/>
        <v>30869.690000000002</v>
      </c>
    </row>
    <row r="455" spans="1:55">
      <c r="A455" t="s">
        <v>84</v>
      </c>
      <c r="B455">
        <v>255865</v>
      </c>
      <c r="C455" t="s">
        <v>139</v>
      </c>
      <c r="D455" t="s">
        <v>234</v>
      </c>
      <c r="E455" t="s">
        <v>87</v>
      </c>
      <c r="F455" s="2">
        <v>1344.84</v>
      </c>
      <c r="G455" s="2">
        <v>0</v>
      </c>
      <c r="H455" s="2">
        <v>1344.84</v>
      </c>
      <c r="I455" s="2">
        <v>0</v>
      </c>
      <c r="J455" s="2">
        <v>1344.84</v>
      </c>
      <c r="K455" s="2">
        <v>0</v>
      </c>
      <c r="L455" s="2">
        <v>1344.84</v>
      </c>
      <c r="M455" s="2">
        <v>0</v>
      </c>
      <c r="N455" s="2">
        <v>1344.84</v>
      </c>
      <c r="O455" s="2">
        <v>0</v>
      </c>
      <c r="P455" s="2">
        <v>1344.84</v>
      </c>
      <c r="Q455" s="2">
        <v>0</v>
      </c>
      <c r="R455" s="2">
        <v>1525.01</v>
      </c>
      <c r="S455" s="2">
        <v>0</v>
      </c>
      <c r="T455" s="2">
        <v>1525.01</v>
      </c>
      <c r="U455" s="2">
        <v>0</v>
      </c>
      <c r="V455" s="2">
        <v>1525.01</v>
      </c>
      <c r="W455" s="2">
        <v>0</v>
      </c>
      <c r="X455" s="2">
        <v>1525.01</v>
      </c>
      <c r="Y455" s="2">
        <v>0</v>
      </c>
      <c r="Z455" s="2">
        <v>1525.01</v>
      </c>
      <c r="AA455" s="2">
        <v>0</v>
      </c>
      <c r="AB455" s="2">
        <v>1571.44</v>
      </c>
      <c r="AC455" s="2">
        <v>0</v>
      </c>
      <c r="AD455" s="2">
        <v>1571.44</v>
      </c>
      <c r="AE455" s="2">
        <v>0</v>
      </c>
      <c r="AF455" s="2">
        <v>1571.44</v>
      </c>
      <c r="AG455" s="2">
        <v>0</v>
      </c>
      <c r="AH455" s="2">
        <v>1571.44</v>
      </c>
      <c r="AI455" s="2">
        <v>0</v>
      </c>
      <c r="AJ455" s="2">
        <v>1571.44</v>
      </c>
      <c r="AK455" s="2">
        <v>0</v>
      </c>
      <c r="AL455" s="2">
        <v>1571.44</v>
      </c>
      <c r="AM455" s="2">
        <v>0</v>
      </c>
      <c r="AN455" s="2">
        <v>1571.44</v>
      </c>
      <c r="AO455" s="2">
        <v>0</v>
      </c>
      <c r="AP455" s="2">
        <v>1571.44</v>
      </c>
      <c r="AQ455" s="2">
        <v>0</v>
      </c>
      <c r="AR455" s="2">
        <v>1461.15</v>
      </c>
      <c r="AS455" s="2">
        <v>0</v>
      </c>
      <c r="AT455" s="2">
        <v>1461.15</v>
      </c>
      <c r="AU455" s="2">
        <v>0</v>
      </c>
      <c r="AV455" s="2">
        <v>1461.15</v>
      </c>
      <c r="AW455" s="2">
        <v>0</v>
      </c>
      <c r="AX455" s="2">
        <v>1461.15</v>
      </c>
      <c r="AY455" s="2">
        <v>0</v>
      </c>
      <c r="AZ455" s="2">
        <v>1505.62</v>
      </c>
      <c r="BA455" s="2">
        <v>0</v>
      </c>
      <c r="BB455" s="3">
        <f t="shared" si="15"/>
        <v>18350.3</v>
      </c>
      <c r="BC455" s="3">
        <f t="shared" si="16"/>
        <v>17265.53</v>
      </c>
    </row>
    <row r="456" spans="1:55">
      <c r="A456" t="s">
        <v>84</v>
      </c>
      <c r="B456">
        <v>255865</v>
      </c>
      <c r="C456" t="s">
        <v>139</v>
      </c>
      <c r="D456" t="s">
        <v>233</v>
      </c>
      <c r="E456" t="s">
        <v>88</v>
      </c>
      <c r="F456" s="2">
        <v>8680.23</v>
      </c>
      <c r="G456" s="2">
        <v>0</v>
      </c>
      <c r="H456" s="2">
        <v>8650.9500000000007</v>
      </c>
      <c r="I456" s="2">
        <v>0</v>
      </c>
      <c r="J456" s="2">
        <v>6544.74</v>
      </c>
      <c r="K456" s="2">
        <v>0</v>
      </c>
      <c r="L456" s="2">
        <v>6554.73</v>
      </c>
      <c r="M456" s="2">
        <v>0</v>
      </c>
      <c r="N456" s="2">
        <v>6015.63</v>
      </c>
      <c r="O456" s="2">
        <v>0</v>
      </c>
      <c r="P456" s="2">
        <v>14155.33</v>
      </c>
      <c r="Q456" s="2">
        <v>0</v>
      </c>
      <c r="R456" s="2">
        <v>12637.84</v>
      </c>
      <c r="S456" s="2">
        <v>0</v>
      </c>
      <c r="T456" s="2">
        <v>11556.9</v>
      </c>
      <c r="U456" s="2">
        <v>0</v>
      </c>
      <c r="V456" s="2">
        <v>10177.120000000001</v>
      </c>
      <c r="W456" s="2">
        <v>0</v>
      </c>
      <c r="X456" s="2">
        <v>8778.15</v>
      </c>
      <c r="Y456" s="2">
        <v>0</v>
      </c>
      <c r="Z456" s="2">
        <v>8694.51</v>
      </c>
      <c r="AA456" s="2">
        <v>0</v>
      </c>
      <c r="AB456" s="2">
        <v>8754.86</v>
      </c>
      <c r="AC456" s="2">
        <v>0</v>
      </c>
      <c r="AD456" s="2">
        <v>7591.19</v>
      </c>
      <c r="AE456" s="2">
        <v>0</v>
      </c>
      <c r="AF456" s="2">
        <v>8238.52</v>
      </c>
      <c r="AG456" s="2">
        <v>0</v>
      </c>
      <c r="AH456" s="2">
        <v>6813.27</v>
      </c>
      <c r="AI456" s="2">
        <v>0</v>
      </c>
      <c r="AJ456" s="2">
        <v>6812.38</v>
      </c>
      <c r="AK456" s="2">
        <v>0</v>
      </c>
      <c r="AL456" s="2">
        <v>8590.43</v>
      </c>
      <c r="AM456" s="2">
        <v>0</v>
      </c>
      <c r="AN456" s="2">
        <v>8757.8700000000008</v>
      </c>
      <c r="AO456" s="2">
        <v>0</v>
      </c>
      <c r="AP456" s="2">
        <v>8954.2099999999991</v>
      </c>
      <c r="AQ456" s="2">
        <v>0</v>
      </c>
      <c r="AR456" s="2">
        <v>7848.72</v>
      </c>
      <c r="AS456" s="2">
        <v>0</v>
      </c>
      <c r="AT456" s="2">
        <v>5751.04</v>
      </c>
      <c r="AU456" s="2">
        <v>0</v>
      </c>
      <c r="AV456" s="2">
        <v>4317.8999999999996</v>
      </c>
      <c r="AW456" s="2">
        <v>0</v>
      </c>
      <c r="AX456" s="2">
        <v>4119.7700000000004</v>
      </c>
      <c r="AY456" s="2">
        <v>0</v>
      </c>
      <c r="AZ456" s="2">
        <v>4093.2</v>
      </c>
      <c r="BA456" s="2">
        <v>0</v>
      </c>
      <c r="BB456" s="3">
        <f t="shared" si="15"/>
        <v>81888.5</v>
      </c>
      <c r="BC456" s="3">
        <f t="shared" si="16"/>
        <v>111200.98999999998</v>
      </c>
    </row>
    <row r="457" spans="1:55">
      <c r="A457" t="s">
        <v>84</v>
      </c>
      <c r="B457">
        <v>255865</v>
      </c>
      <c r="C457" t="s">
        <v>139</v>
      </c>
      <c r="D457" t="s">
        <v>232</v>
      </c>
      <c r="E457" t="s">
        <v>89</v>
      </c>
      <c r="F457" s="2">
        <v>531</v>
      </c>
      <c r="G457" s="2">
        <v>0</v>
      </c>
      <c r="H457" s="2">
        <v>531</v>
      </c>
      <c r="I457" s="2">
        <v>0</v>
      </c>
      <c r="J457" s="2">
        <v>531</v>
      </c>
      <c r="K457" s="2">
        <v>0</v>
      </c>
      <c r="L457" s="2">
        <v>531</v>
      </c>
      <c r="M457" s="2">
        <v>0</v>
      </c>
      <c r="N457" s="2">
        <v>531</v>
      </c>
      <c r="O457" s="2">
        <v>0</v>
      </c>
      <c r="P457" s="2">
        <v>531</v>
      </c>
      <c r="Q457" s="2">
        <v>0</v>
      </c>
      <c r="R457" s="2">
        <v>531</v>
      </c>
      <c r="S457" s="2">
        <v>0</v>
      </c>
      <c r="T457" s="2">
        <v>531</v>
      </c>
      <c r="U457" s="2">
        <v>0</v>
      </c>
      <c r="V457" s="2">
        <v>531</v>
      </c>
      <c r="W457" s="2">
        <v>0</v>
      </c>
      <c r="X457" s="2">
        <v>531</v>
      </c>
      <c r="Y457" s="2">
        <v>0</v>
      </c>
      <c r="Z457" s="2">
        <v>531</v>
      </c>
      <c r="AA457" s="2">
        <v>0</v>
      </c>
      <c r="AB457" s="2">
        <v>547</v>
      </c>
      <c r="AC457" s="2">
        <v>0</v>
      </c>
      <c r="AD457" s="2">
        <v>547</v>
      </c>
      <c r="AE457" s="2">
        <v>0</v>
      </c>
      <c r="AF457" s="2">
        <v>547</v>
      </c>
      <c r="AG457" s="2">
        <v>0</v>
      </c>
      <c r="AH457" s="2">
        <v>547</v>
      </c>
      <c r="AI457" s="2">
        <v>0</v>
      </c>
      <c r="AJ457" s="2">
        <v>547</v>
      </c>
      <c r="AK457" s="2">
        <v>0</v>
      </c>
      <c r="AL457" s="2">
        <v>547</v>
      </c>
      <c r="AM457" s="2">
        <v>0</v>
      </c>
      <c r="AN457" s="2">
        <v>547</v>
      </c>
      <c r="AO457" s="2">
        <v>0</v>
      </c>
      <c r="AP457" s="2">
        <v>547</v>
      </c>
      <c r="AQ457" s="2">
        <v>0</v>
      </c>
      <c r="AR457" s="2">
        <v>547</v>
      </c>
      <c r="AS457" s="2">
        <v>0</v>
      </c>
      <c r="AT457" s="2">
        <v>547</v>
      </c>
      <c r="AU457" s="2">
        <v>0</v>
      </c>
      <c r="AV457" s="2">
        <v>547</v>
      </c>
      <c r="AW457" s="2">
        <v>0</v>
      </c>
      <c r="AX457" s="2">
        <v>547</v>
      </c>
      <c r="AY457" s="2">
        <v>0</v>
      </c>
      <c r="AZ457" s="2">
        <v>564</v>
      </c>
      <c r="BA457" s="2">
        <v>0</v>
      </c>
      <c r="BB457" s="3">
        <f t="shared" si="15"/>
        <v>6581</v>
      </c>
      <c r="BC457" s="3">
        <f t="shared" si="16"/>
        <v>6388</v>
      </c>
    </row>
    <row r="458" spans="1:55">
      <c r="A458" t="s">
        <v>54</v>
      </c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3">
        <f t="shared" si="15"/>
        <v>0</v>
      </c>
      <c r="BC458" s="3">
        <f t="shared" si="16"/>
        <v>0</v>
      </c>
    </row>
    <row r="459" spans="1:55">
      <c r="A459" t="s">
        <v>84</v>
      </c>
      <c r="B459">
        <v>257703</v>
      </c>
      <c r="C459" t="s">
        <v>140</v>
      </c>
      <c r="D459" t="s">
        <v>235</v>
      </c>
      <c r="E459" t="s">
        <v>102</v>
      </c>
      <c r="F459" s="2">
        <v>0</v>
      </c>
      <c r="G459" s="2">
        <v>0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  <c r="AB459" s="2">
        <v>0</v>
      </c>
      <c r="AC459" s="2">
        <v>0</v>
      </c>
      <c r="AD459" s="2">
        <v>0</v>
      </c>
      <c r="AE459" s="2">
        <v>0</v>
      </c>
      <c r="AF459" s="2">
        <v>0</v>
      </c>
      <c r="AG459" s="2">
        <v>0</v>
      </c>
      <c r="AH459" s="2">
        <v>0</v>
      </c>
      <c r="AI459" s="2">
        <v>0</v>
      </c>
      <c r="AJ459" s="2">
        <v>0</v>
      </c>
      <c r="AK459" s="2">
        <v>0</v>
      </c>
      <c r="AL459" s="2">
        <v>0</v>
      </c>
      <c r="AM459" s="2">
        <v>0</v>
      </c>
      <c r="AN459" s="2">
        <v>0</v>
      </c>
      <c r="AO459" s="2">
        <v>0</v>
      </c>
      <c r="AP459" s="2">
        <v>0</v>
      </c>
      <c r="AQ459" s="2">
        <v>0</v>
      </c>
      <c r="AR459" s="2">
        <v>0</v>
      </c>
      <c r="AS459" s="2">
        <v>0</v>
      </c>
      <c r="AT459" s="2">
        <v>0</v>
      </c>
      <c r="AU459" s="2">
        <v>0</v>
      </c>
      <c r="AV459" s="2">
        <v>0</v>
      </c>
      <c r="AW459" s="2">
        <v>0</v>
      </c>
      <c r="AX459" s="2">
        <v>0</v>
      </c>
      <c r="AY459" s="2">
        <v>0</v>
      </c>
      <c r="AZ459" s="2">
        <v>1904.71</v>
      </c>
      <c r="BA459" s="2">
        <v>0</v>
      </c>
      <c r="BB459" s="3">
        <f t="shared" si="15"/>
        <v>1904.71</v>
      </c>
      <c r="BC459" s="3">
        <f t="shared" si="16"/>
        <v>0</v>
      </c>
    </row>
    <row r="460" spans="1:55">
      <c r="A460" t="s">
        <v>84</v>
      </c>
      <c r="B460">
        <v>257703</v>
      </c>
      <c r="C460" t="s">
        <v>140</v>
      </c>
      <c r="D460" t="s">
        <v>233</v>
      </c>
      <c r="E460" t="s">
        <v>96</v>
      </c>
      <c r="F460" s="2">
        <v>0</v>
      </c>
      <c r="G460" s="2">
        <v>0</v>
      </c>
      <c r="H460" s="2">
        <v>0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  <c r="AB460" s="2">
        <v>0</v>
      </c>
      <c r="AC460" s="2">
        <v>0</v>
      </c>
      <c r="AD460" s="2">
        <v>0</v>
      </c>
      <c r="AE460" s="2">
        <v>0</v>
      </c>
      <c r="AF460" s="2">
        <v>0</v>
      </c>
      <c r="AG460" s="2">
        <v>0</v>
      </c>
      <c r="AH460" s="2">
        <v>0</v>
      </c>
      <c r="AI460" s="2">
        <v>0</v>
      </c>
      <c r="AJ460" s="2">
        <v>0</v>
      </c>
      <c r="AK460" s="2">
        <v>0</v>
      </c>
      <c r="AL460" s="2">
        <v>0</v>
      </c>
      <c r="AM460" s="2">
        <v>0</v>
      </c>
      <c r="AN460" s="2">
        <v>0</v>
      </c>
      <c r="AO460" s="2">
        <v>0</v>
      </c>
      <c r="AP460" s="2">
        <v>0</v>
      </c>
      <c r="AQ460" s="2">
        <v>0</v>
      </c>
      <c r="AR460" s="2">
        <v>0</v>
      </c>
      <c r="AS460" s="2">
        <v>0</v>
      </c>
      <c r="AT460" s="2">
        <v>0</v>
      </c>
      <c r="AU460" s="2">
        <v>0</v>
      </c>
      <c r="AV460" s="2">
        <v>0</v>
      </c>
      <c r="AW460" s="2">
        <v>0</v>
      </c>
      <c r="AX460" s="2">
        <v>0</v>
      </c>
      <c r="AY460" s="2">
        <v>0</v>
      </c>
      <c r="AZ460" s="2">
        <v>3721.71</v>
      </c>
      <c r="BA460" s="2">
        <v>0</v>
      </c>
      <c r="BB460" s="3">
        <f t="shared" si="15"/>
        <v>3721.71</v>
      </c>
      <c r="BC460" s="3">
        <f t="shared" si="16"/>
        <v>0</v>
      </c>
    </row>
    <row r="461" spans="1:55">
      <c r="A461" t="s">
        <v>84</v>
      </c>
      <c r="B461">
        <v>257703</v>
      </c>
      <c r="C461" t="s">
        <v>140</v>
      </c>
      <c r="D461" t="s">
        <v>234</v>
      </c>
      <c r="E461" t="s">
        <v>87</v>
      </c>
      <c r="F461" s="2">
        <v>0</v>
      </c>
      <c r="G461" s="2">
        <v>0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  <c r="AB461" s="2">
        <v>0</v>
      </c>
      <c r="AC461" s="2">
        <v>0</v>
      </c>
      <c r="AD461" s="2">
        <v>0</v>
      </c>
      <c r="AE461" s="2">
        <v>0</v>
      </c>
      <c r="AF461" s="2">
        <v>0</v>
      </c>
      <c r="AG461" s="2">
        <v>0</v>
      </c>
      <c r="AH461" s="2">
        <v>0</v>
      </c>
      <c r="AI461" s="2">
        <v>0</v>
      </c>
      <c r="AJ461" s="2">
        <v>0</v>
      </c>
      <c r="AK461" s="2">
        <v>0</v>
      </c>
      <c r="AL461" s="2">
        <v>0</v>
      </c>
      <c r="AM461" s="2">
        <v>0</v>
      </c>
      <c r="AN461" s="2">
        <v>0</v>
      </c>
      <c r="AO461" s="2">
        <v>0</v>
      </c>
      <c r="AP461" s="2">
        <v>0</v>
      </c>
      <c r="AQ461" s="2">
        <v>0</v>
      </c>
      <c r="AR461" s="2">
        <v>0</v>
      </c>
      <c r="AS461" s="2">
        <v>0</v>
      </c>
      <c r="AT461" s="2">
        <v>0</v>
      </c>
      <c r="AU461" s="2">
        <v>0</v>
      </c>
      <c r="AV461" s="2">
        <v>0</v>
      </c>
      <c r="AW461" s="2">
        <v>0</v>
      </c>
      <c r="AX461" s="2">
        <v>0</v>
      </c>
      <c r="AY461" s="2">
        <v>0</v>
      </c>
      <c r="AZ461" s="2">
        <v>1706.86</v>
      </c>
      <c r="BA461" s="2">
        <v>0</v>
      </c>
      <c r="BB461" s="3">
        <f t="shared" si="15"/>
        <v>1706.86</v>
      </c>
      <c r="BC461" s="3">
        <f t="shared" si="16"/>
        <v>0</v>
      </c>
    </row>
    <row r="462" spans="1:55">
      <c r="A462" t="s">
        <v>84</v>
      </c>
      <c r="B462">
        <v>257703</v>
      </c>
      <c r="C462" t="s">
        <v>140</v>
      </c>
      <c r="D462" t="s">
        <v>232</v>
      </c>
      <c r="E462" t="s">
        <v>89</v>
      </c>
      <c r="F462" s="2">
        <v>0</v>
      </c>
      <c r="G462" s="2">
        <v>0</v>
      </c>
      <c r="H462" s="2">
        <v>0</v>
      </c>
      <c r="I462" s="2">
        <v>0</v>
      </c>
      <c r="J462" s="2">
        <v>0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  <c r="AB462" s="2">
        <v>0</v>
      </c>
      <c r="AC462" s="2">
        <v>0</v>
      </c>
      <c r="AD462" s="2">
        <v>0</v>
      </c>
      <c r="AE462" s="2">
        <v>0</v>
      </c>
      <c r="AF462" s="2">
        <v>0</v>
      </c>
      <c r="AG462" s="2">
        <v>0</v>
      </c>
      <c r="AH462" s="2">
        <v>0</v>
      </c>
      <c r="AI462" s="2">
        <v>0</v>
      </c>
      <c r="AJ462" s="2">
        <v>0</v>
      </c>
      <c r="AK462" s="2">
        <v>0</v>
      </c>
      <c r="AL462" s="2">
        <v>0</v>
      </c>
      <c r="AM462" s="2">
        <v>0</v>
      </c>
      <c r="AN462" s="2">
        <v>0</v>
      </c>
      <c r="AO462" s="2">
        <v>0</v>
      </c>
      <c r="AP462" s="2">
        <v>0</v>
      </c>
      <c r="AQ462" s="2">
        <v>0</v>
      </c>
      <c r="AR462" s="2">
        <v>0</v>
      </c>
      <c r="AS462" s="2">
        <v>0</v>
      </c>
      <c r="AT462" s="2">
        <v>0</v>
      </c>
      <c r="AU462" s="2">
        <v>0</v>
      </c>
      <c r="AV462" s="2">
        <v>0</v>
      </c>
      <c r="AW462" s="2">
        <v>0</v>
      </c>
      <c r="AX462" s="2">
        <v>0</v>
      </c>
      <c r="AY462" s="2">
        <v>0</v>
      </c>
      <c r="AZ462" s="2">
        <v>547</v>
      </c>
      <c r="BA462" s="2">
        <v>0</v>
      </c>
      <c r="BB462" s="3">
        <f t="shared" si="15"/>
        <v>547</v>
      </c>
      <c r="BC462" s="3">
        <f t="shared" si="16"/>
        <v>0</v>
      </c>
    </row>
    <row r="463" spans="1:55">
      <c r="A463" t="s">
        <v>54</v>
      </c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3">
        <f t="shared" si="15"/>
        <v>0</v>
      </c>
      <c r="BC463" s="3">
        <f t="shared" si="16"/>
        <v>0</v>
      </c>
    </row>
    <row r="464" spans="1:55">
      <c r="A464" t="s">
        <v>84</v>
      </c>
      <c r="B464">
        <v>257703</v>
      </c>
      <c r="C464" t="s">
        <v>140</v>
      </c>
      <c r="D464" t="s">
        <v>235</v>
      </c>
      <c r="E464" t="s">
        <v>86</v>
      </c>
      <c r="F464" s="2">
        <v>2098.87</v>
      </c>
      <c r="G464" s="2">
        <v>0</v>
      </c>
      <c r="H464" s="2">
        <v>1536.59</v>
      </c>
      <c r="I464" s="2">
        <v>0</v>
      </c>
      <c r="J464" s="2">
        <v>1965.68</v>
      </c>
      <c r="K464" s="2">
        <v>0</v>
      </c>
      <c r="L464" s="2">
        <v>2309.27</v>
      </c>
      <c r="M464" s="2">
        <v>0</v>
      </c>
      <c r="N464" s="2">
        <v>2887.87</v>
      </c>
      <c r="O464" s="2">
        <v>0</v>
      </c>
      <c r="P464" s="2">
        <v>3907.44</v>
      </c>
      <c r="Q464" s="2">
        <v>0</v>
      </c>
      <c r="R464" s="2">
        <v>4128.5600000000004</v>
      </c>
      <c r="S464" s="2">
        <v>0</v>
      </c>
      <c r="T464" s="2">
        <v>3752.93</v>
      </c>
      <c r="U464" s="2">
        <v>0</v>
      </c>
      <c r="V464" s="2">
        <v>3419.27</v>
      </c>
      <c r="W464" s="2">
        <v>0</v>
      </c>
      <c r="X464" s="2">
        <v>3123.34</v>
      </c>
      <c r="Y464" s="2">
        <v>0</v>
      </c>
      <c r="Z464" s="2">
        <v>2219.21</v>
      </c>
      <c r="AA464" s="2">
        <v>0</v>
      </c>
      <c r="AB464" s="2">
        <v>1696.38</v>
      </c>
      <c r="AC464" s="2">
        <v>0</v>
      </c>
      <c r="AD464" s="2">
        <v>1811.69</v>
      </c>
      <c r="AE464" s="2">
        <v>0</v>
      </c>
      <c r="AF464" s="2">
        <v>770.94</v>
      </c>
      <c r="AG464" s="2">
        <v>0</v>
      </c>
      <c r="AH464" s="2">
        <v>1007.91</v>
      </c>
      <c r="AI464" s="2">
        <v>0</v>
      </c>
      <c r="AJ464" s="2">
        <v>1529.73</v>
      </c>
      <c r="AK464" s="2">
        <v>0</v>
      </c>
      <c r="AL464" s="2">
        <v>2665.77</v>
      </c>
      <c r="AM464" s="2">
        <v>0</v>
      </c>
      <c r="AN464" s="2">
        <v>3316.81</v>
      </c>
      <c r="AO464" s="2">
        <v>0</v>
      </c>
      <c r="AP464" s="2">
        <v>3476.66</v>
      </c>
      <c r="AQ464" s="2">
        <v>0</v>
      </c>
      <c r="AR464" s="2">
        <v>3321.35</v>
      </c>
      <c r="AS464" s="2">
        <v>0</v>
      </c>
      <c r="AT464" s="2">
        <v>3128.16</v>
      </c>
      <c r="AU464" s="2">
        <v>0</v>
      </c>
      <c r="AV464" s="2">
        <v>2623.81</v>
      </c>
      <c r="AW464" s="2">
        <v>0</v>
      </c>
      <c r="AX464" s="2">
        <v>2060.66</v>
      </c>
      <c r="AY464" s="2">
        <v>0</v>
      </c>
      <c r="AZ464" s="2">
        <v>0</v>
      </c>
      <c r="BA464" s="2">
        <v>0</v>
      </c>
      <c r="BB464" s="3">
        <f t="shared" si="15"/>
        <v>25713.49</v>
      </c>
      <c r="BC464" s="3">
        <f t="shared" si="16"/>
        <v>33045.409999999996</v>
      </c>
    </row>
    <row r="465" spans="1:55">
      <c r="A465" t="s">
        <v>84</v>
      </c>
      <c r="B465">
        <v>257703</v>
      </c>
      <c r="C465" t="s">
        <v>140</v>
      </c>
      <c r="D465" t="s">
        <v>234</v>
      </c>
      <c r="E465" t="s">
        <v>87</v>
      </c>
      <c r="F465" s="2">
        <v>2185.11</v>
      </c>
      <c r="G465" s="2">
        <v>0</v>
      </c>
      <c r="H465" s="2">
        <v>2185.11</v>
      </c>
      <c r="I465" s="2">
        <v>0</v>
      </c>
      <c r="J465" s="2">
        <v>2185.11</v>
      </c>
      <c r="K465" s="2">
        <v>0</v>
      </c>
      <c r="L465" s="2">
        <v>2185.11</v>
      </c>
      <c r="M465" s="2">
        <v>0</v>
      </c>
      <c r="N465" s="2">
        <v>2185.11</v>
      </c>
      <c r="O465" s="2">
        <v>0</v>
      </c>
      <c r="P465" s="2">
        <v>2185.11</v>
      </c>
      <c r="Q465" s="2">
        <v>0</v>
      </c>
      <c r="R465" s="2">
        <v>2185.11</v>
      </c>
      <c r="S465" s="2">
        <v>0</v>
      </c>
      <c r="T465" s="2">
        <v>2185.11</v>
      </c>
      <c r="U465" s="2">
        <v>0</v>
      </c>
      <c r="V465" s="2">
        <v>2085.81</v>
      </c>
      <c r="W465" s="2">
        <v>0</v>
      </c>
      <c r="X465" s="2">
        <v>2085.81</v>
      </c>
      <c r="Y465" s="2">
        <v>0</v>
      </c>
      <c r="Z465" s="2">
        <v>2085.81</v>
      </c>
      <c r="AA465" s="2">
        <v>0</v>
      </c>
      <c r="AB465" s="2">
        <v>2085.81</v>
      </c>
      <c r="AC465" s="2">
        <v>0</v>
      </c>
      <c r="AD465" s="2">
        <v>2149.31</v>
      </c>
      <c r="AE465" s="2">
        <v>0</v>
      </c>
      <c r="AF465" s="2">
        <v>2149.31</v>
      </c>
      <c r="AG465" s="2">
        <v>0</v>
      </c>
      <c r="AH465" s="2">
        <v>2149.31</v>
      </c>
      <c r="AI465" s="2">
        <v>0</v>
      </c>
      <c r="AJ465" s="2">
        <v>2149.31</v>
      </c>
      <c r="AK465" s="2">
        <v>0</v>
      </c>
      <c r="AL465" s="2">
        <v>2149.31</v>
      </c>
      <c r="AM465" s="2">
        <v>0</v>
      </c>
      <c r="AN465" s="2">
        <v>2149.31</v>
      </c>
      <c r="AO465" s="2">
        <v>0</v>
      </c>
      <c r="AP465" s="2">
        <v>2149.31</v>
      </c>
      <c r="AQ465" s="2">
        <v>0</v>
      </c>
      <c r="AR465" s="2">
        <v>2149.31</v>
      </c>
      <c r="AS465" s="2">
        <v>0</v>
      </c>
      <c r="AT465" s="2">
        <v>1879.49</v>
      </c>
      <c r="AU465" s="2">
        <v>0</v>
      </c>
      <c r="AV465" s="2">
        <v>1706.86</v>
      </c>
      <c r="AW465" s="2">
        <v>0</v>
      </c>
      <c r="AX465" s="2">
        <v>1706.86</v>
      </c>
      <c r="AY465" s="2">
        <v>0</v>
      </c>
      <c r="AZ465" s="2">
        <v>0</v>
      </c>
      <c r="BA465" s="2">
        <v>0</v>
      </c>
      <c r="BB465" s="3">
        <f t="shared" si="15"/>
        <v>22487.690000000002</v>
      </c>
      <c r="BC465" s="3">
        <f t="shared" si="16"/>
        <v>25824.120000000006</v>
      </c>
    </row>
    <row r="466" spans="1:55">
      <c r="A466" t="s">
        <v>84</v>
      </c>
      <c r="B466">
        <v>257703</v>
      </c>
      <c r="C466" t="s">
        <v>140</v>
      </c>
      <c r="D466" t="s">
        <v>233</v>
      </c>
      <c r="E466" t="s">
        <v>88</v>
      </c>
      <c r="F466" s="2">
        <v>6735.36</v>
      </c>
      <c r="G466" s="2">
        <v>0</v>
      </c>
      <c r="H466" s="2">
        <v>5526.19</v>
      </c>
      <c r="I466" s="2">
        <v>0</v>
      </c>
      <c r="J466" s="2">
        <v>7172.21</v>
      </c>
      <c r="K466" s="2">
        <v>0</v>
      </c>
      <c r="L466" s="2">
        <v>6707.01</v>
      </c>
      <c r="M466" s="2">
        <v>0</v>
      </c>
      <c r="N466" s="2">
        <v>10377.58</v>
      </c>
      <c r="O466" s="2">
        <v>0</v>
      </c>
      <c r="P466" s="2">
        <v>14132.15</v>
      </c>
      <c r="Q466" s="2">
        <v>0</v>
      </c>
      <c r="R466" s="2">
        <v>19618.09</v>
      </c>
      <c r="S466" s="2">
        <v>0</v>
      </c>
      <c r="T466" s="2">
        <v>17285.18</v>
      </c>
      <c r="U466" s="2">
        <v>0</v>
      </c>
      <c r="V466" s="2">
        <v>15260.69</v>
      </c>
      <c r="W466" s="2">
        <v>0</v>
      </c>
      <c r="X466" s="2">
        <v>11610.05</v>
      </c>
      <c r="Y466" s="2">
        <v>0</v>
      </c>
      <c r="Z466" s="2">
        <v>7175.94</v>
      </c>
      <c r="AA466" s="2">
        <v>0</v>
      </c>
      <c r="AB466" s="2">
        <v>5592.17</v>
      </c>
      <c r="AC466" s="2">
        <v>0</v>
      </c>
      <c r="AD466" s="2">
        <v>5725.29</v>
      </c>
      <c r="AE466" s="2">
        <v>0</v>
      </c>
      <c r="AF466" s="2">
        <v>2456.9299999999998</v>
      </c>
      <c r="AG466" s="2">
        <v>0</v>
      </c>
      <c r="AH466" s="2">
        <v>3218.62</v>
      </c>
      <c r="AI466" s="2">
        <v>0</v>
      </c>
      <c r="AJ466" s="2">
        <v>4311.42</v>
      </c>
      <c r="AK466" s="2">
        <v>0</v>
      </c>
      <c r="AL466" s="2">
        <v>8327.16</v>
      </c>
      <c r="AM466" s="2">
        <v>0</v>
      </c>
      <c r="AN466" s="2">
        <v>11100.21</v>
      </c>
      <c r="AO466" s="2">
        <v>0</v>
      </c>
      <c r="AP466" s="2">
        <v>11358.2</v>
      </c>
      <c r="AQ466" s="2">
        <v>0</v>
      </c>
      <c r="AR466" s="2">
        <v>9762.6200000000008</v>
      </c>
      <c r="AS466" s="2">
        <v>0</v>
      </c>
      <c r="AT466" s="2">
        <v>7803.72</v>
      </c>
      <c r="AU466" s="2">
        <v>0</v>
      </c>
      <c r="AV466" s="2">
        <v>5350.54</v>
      </c>
      <c r="AW466" s="2">
        <v>0</v>
      </c>
      <c r="AX466" s="2">
        <v>3251.38</v>
      </c>
      <c r="AY466" s="2">
        <v>0</v>
      </c>
      <c r="AZ466" s="2">
        <v>0</v>
      </c>
      <c r="BA466" s="2">
        <v>0</v>
      </c>
      <c r="BB466" s="3">
        <f t="shared" si="15"/>
        <v>72666.090000000011</v>
      </c>
      <c r="BC466" s="3">
        <f t="shared" si="16"/>
        <v>127192.62</v>
      </c>
    </row>
    <row r="467" spans="1:55">
      <c r="A467" t="s">
        <v>84</v>
      </c>
      <c r="B467">
        <v>257703</v>
      </c>
      <c r="C467" t="s">
        <v>140</v>
      </c>
      <c r="D467" t="s">
        <v>232</v>
      </c>
      <c r="E467" t="s">
        <v>89</v>
      </c>
      <c r="F467" s="2">
        <v>531</v>
      </c>
      <c r="G467" s="2">
        <v>0</v>
      </c>
      <c r="H467" s="2">
        <v>531</v>
      </c>
      <c r="I467" s="2">
        <v>0</v>
      </c>
      <c r="J467" s="2">
        <v>531</v>
      </c>
      <c r="K467" s="2">
        <v>0</v>
      </c>
      <c r="L467" s="2">
        <v>531</v>
      </c>
      <c r="M467" s="2">
        <v>0</v>
      </c>
      <c r="N467" s="2">
        <v>531</v>
      </c>
      <c r="O467" s="2">
        <v>0</v>
      </c>
      <c r="P467" s="2">
        <v>531</v>
      </c>
      <c r="Q467" s="2">
        <v>0</v>
      </c>
      <c r="R467" s="2">
        <v>531</v>
      </c>
      <c r="S467" s="2">
        <v>0</v>
      </c>
      <c r="T467" s="2">
        <v>531</v>
      </c>
      <c r="U467" s="2">
        <v>0</v>
      </c>
      <c r="V467" s="2">
        <v>531</v>
      </c>
      <c r="W467" s="2">
        <v>0</v>
      </c>
      <c r="X467" s="2">
        <v>531</v>
      </c>
      <c r="Y467" s="2">
        <v>0</v>
      </c>
      <c r="Z467" s="2">
        <v>531</v>
      </c>
      <c r="AA467" s="2">
        <v>0</v>
      </c>
      <c r="AB467" s="2">
        <v>531</v>
      </c>
      <c r="AC467" s="2">
        <v>0</v>
      </c>
      <c r="AD467" s="2">
        <v>547</v>
      </c>
      <c r="AE467" s="2">
        <v>0</v>
      </c>
      <c r="AF467" s="2">
        <v>547</v>
      </c>
      <c r="AG467" s="2">
        <v>0</v>
      </c>
      <c r="AH467" s="2">
        <v>547</v>
      </c>
      <c r="AI467" s="2">
        <v>0</v>
      </c>
      <c r="AJ467" s="2">
        <v>547</v>
      </c>
      <c r="AK467" s="2">
        <v>0</v>
      </c>
      <c r="AL467" s="2">
        <v>547</v>
      </c>
      <c r="AM467" s="2">
        <v>0</v>
      </c>
      <c r="AN467" s="2">
        <v>547</v>
      </c>
      <c r="AO467" s="2">
        <v>0</v>
      </c>
      <c r="AP467" s="2">
        <v>547</v>
      </c>
      <c r="AQ467" s="2">
        <v>0</v>
      </c>
      <c r="AR467" s="2">
        <v>547</v>
      </c>
      <c r="AS467" s="2">
        <v>0</v>
      </c>
      <c r="AT467" s="2">
        <v>547</v>
      </c>
      <c r="AU467" s="2">
        <v>0</v>
      </c>
      <c r="AV467" s="2">
        <v>547</v>
      </c>
      <c r="AW467" s="2">
        <v>0</v>
      </c>
      <c r="AX467" s="2">
        <v>547</v>
      </c>
      <c r="AY467" s="2">
        <v>0</v>
      </c>
      <c r="AZ467" s="2">
        <v>0</v>
      </c>
      <c r="BA467" s="2">
        <v>0</v>
      </c>
      <c r="BB467" s="3">
        <f t="shared" si="15"/>
        <v>6017</v>
      </c>
      <c r="BC467" s="3">
        <f t="shared" si="16"/>
        <v>6372</v>
      </c>
    </row>
    <row r="468" spans="1:55">
      <c r="A468" t="s">
        <v>54</v>
      </c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3">
        <f t="shared" si="15"/>
        <v>0</v>
      </c>
      <c r="BC468" s="3">
        <f t="shared" si="16"/>
        <v>0</v>
      </c>
    </row>
    <row r="469" spans="1:55">
      <c r="A469" t="s">
        <v>84</v>
      </c>
      <c r="B469">
        <v>265441</v>
      </c>
      <c r="C469" t="s">
        <v>141</v>
      </c>
      <c r="D469" t="s">
        <v>235</v>
      </c>
      <c r="E469" t="s">
        <v>99</v>
      </c>
      <c r="F469" s="2">
        <v>2023.16</v>
      </c>
      <c r="G469" s="2">
        <v>0</v>
      </c>
      <c r="H469" s="2">
        <v>2100.19</v>
      </c>
      <c r="I469" s="2">
        <v>0</v>
      </c>
      <c r="J469" s="2">
        <v>2300.5300000000002</v>
      </c>
      <c r="K469" s="2">
        <v>0</v>
      </c>
      <c r="L469" s="2">
        <v>3331.06</v>
      </c>
      <c r="M469" s="2">
        <v>0</v>
      </c>
      <c r="N469" s="2">
        <v>4274.4799999999996</v>
      </c>
      <c r="O469" s="2">
        <v>0</v>
      </c>
      <c r="P469" s="2">
        <v>7508.88</v>
      </c>
      <c r="Q469" s="2">
        <v>0</v>
      </c>
      <c r="R469" s="2">
        <v>6311.04</v>
      </c>
      <c r="S469" s="2">
        <v>0</v>
      </c>
      <c r="T469" s="2">
        <v>5103.21</v>
      </c>
      <c r="U469" s="2">
        <v>0</v>
      </c>
      <c r="V469" s="2">
        <v>5083.2299999999996</v>
      </c>
      <c r="W469" s="2">
        <v>0</v>
      </c>
      <c r="X469" s="2">
        <v>3499.63</v>
      </c>
      <c r="Y469" s="2">
        <v>0</v>
      </c>
      <c r="Z469" s="2">
        <v>2773.62</v>
      </c>
      <c r="AA469" s="2">
        <v>0</v>
      </c>
      <c r="AB469" s="2">
        <v>2350.38</v>
      </c>
      <c r="AC469" s="2">
        <v>0</v>
      </c>
      <c r="AD469" s="2">
        <v>1982.69</v>
      </c>
      <c r="AE469" s="2">
        <v>0</v>
      </c>
      <c r="AF469" s="2">
        <v>2131.5</v>
      </c>
      <c r="AG469" s="2">
        <v>0</v>
      </c>
      <c r="AH469" s="2">
        <v>2424.3000000000002</v>
      </c>
      <c r="AI469" s="2">
        <v>0</v>
      </c>
      <c r="AJ469" s="2">
        <v>3513.08</v>
      </c>
      <c r="AK469" s="2">
        <v>0</v>
      </c>
      <c r="AL469" s="2">
        <v>4931.57</v>
      </c>
      <c r="AM469" s="2">
        <v>0</v>
      </c>
      <c r="AN469" s="2">
        <v>5394.34</v>
      </c>
      <c r="AO469" s="2">
        <v>0</v>
      </c>
      <c r="AP469" s="2">
        <v>5725.98</v>
      </c>
      <c r="AQ469" s="2">
        <v>0</v>
      </c>
      <c r="AR469" s="2">
        <v>5271.53</v>
      </c>
      <c r="AS469" s="2">
        <v>0</v>
      </c>
      <c r="AT469" s="2">
        <v>3978.54</v>
      </c>
      <c r="AU469" s="2">
        <v>0</v>
      </c>
      <c r="AV469" s="2">
        <v>3646.83</v>
      </c>
      <c r="AW469" s="2">
        <v>0</v>
      </c>
      <c r="AX469" s="2">
        <v>3237.96</v>
      </c>
      <c r="AY469" s="2">
        <v>0</v>
      </c>
      <c r="AZ469" s="2">
        <v>2373.48</v>
      </c>
      <c r="BA469" s="2">
        <v>0</v>
      </c>
      <c r="BB469" s="3">
        <f t="shared" si="15"/>
        <v>44611.8</v>
      </c>
      <c r="BC469" s="3">
        <f t="shared" si="16"/>
        <v>46659.409999999996</v>
      </c>
    </row>
    <row r="470" spans="1:55">
      <c r="A470" t="s">
        <v>84</v>
      </c>
      <c r="B470">
        <v>265441</v>
      </c>
      <c r="C470" t="s">
        <v>141</v>
      </c>
      <c r="D470" t="s">
        <v>234</v>
      </c>
      <c r="E470" t="s">
        <v>94</v>
      </c>
      <c r="F470" s="2">
        <v>2717.69</v>
      </c>
      <c r="G470" s="2">
        <v>0</v>
      </c>
      <c r="H470" s="2">
        <v>2717.69</v>
      </c>
      <c r="I470" s="2">
        <v>0</v>
      </c>
      <c r="J470" s="2">
        <v>2717.69</v>
      </c>
      <c r="K470" s="2">
        <v>0</v>
      </c>
      <c r="L470" s="2">
        <v>2717.69</v>
      </c>
      <c r="M470" s="2">
        <v>0</v>
      </c>
      <c r="N470" s="2">
        <v>2717.69</v>
      </c>
      <c r="O470" s="2">
        <v>0</v>
      </c>
      <c r="P470" s="2">
        <v>2717.69</v>
      </c>
      <c r="Q470" s="2">
        <v>0</v>
      </c>
      <c r="R470" s="2">
        <v>2717.69</v>
      </c>
      <c r="S470" s="2">
        <v>0</v>
      </c>
      <c r="T470" s="2">
        <v>2717.69</v>
      </c>
      <c r="U470" s="2">
        <v>0</v>
      </c>
      <c r="V470" s="2">
        <v>2684.17</v>
      </c>
      <c r="W470" s="2">
        <v>0</v>
      </c>
      <c r="X470" s="2">
        <v>2684.17</v>
      </c>
      <c r="Y470" s="2">
        <v>0</v>
      </c>
      <c r="Z470" s="2">
        <v>2684.17</v>
      </c>
      <c r="AA470" s="2">
        <v>0</v>
      </c>
      <c r="AB470" s="2">
        <v>2765.89</v>
      </c>
      <c r="AC470" s="2">
        <v>0</v>
      </c>
      <c r="AD470" s="2">
        <v>2765.89</v>
      </c>
      <c r="AE470" s="2">
        <v>0</v>
      </c>
      <c r="AF470" s="2">
        <v>2765.89</v>
      </c>
      <c r="AG470" s="2">
        <v>0</v>
      </c>
      <c r="AH470" s="2">
        <v>2765.89</v>
      </c>
      <c r="AI470" s="2">
        <v>0</v>
      </c>
      <c r="AJ470" s="2">
        <v>2765.89</v>
      </c>
      <c r="AK470" s="2">
        <v>0</v>
      </c>
      <c r="AL470" s="2">
        <v>2765.89</v>
      </c>
      <c r="AM470" s="2">
        <v>0</v>
      </c>
      <c r="AN470" s="2">
        <v>2765.89</v>
      </c>
      <c r="AO470" s="2">
        <v>0</v>
      </c>
      <c r="AP470" s="2">
        <v>2714.72</v>
      </c>
      <c r="AQ470" s="2">
        <v>0</v>
      </c>
      <c r="AR470" s="2">
        <v>2224.6</v>
      </c>
      <c r="AS470" s="2">
        <v>0</v>
      </c>
      <c r="AT470" s="2">
        <v>2224.6</v>
      </c>
      <c r="AU470" s="2">
        <v>0</v>
      </c>
      <c r="AV470" s="2">
        <v>2224.6</v>
      </c>
      <c r="AW470" s="2">
        <v>0</v>
      </c>
      <c r="AX470" s="2">
        <v>2224.6</v>
      </c>
      <c r="AY470" s="2">
        <v>0</v>
      </c>
      <c r="AZ470" s="2">
        <v>2292.7199999999998</v>
      </c>
      <c r="BA470" s="2">
        <v>0</v>
      </c>
      <c r="BB470" s="3">
        <f t="shared" si="15"/>
        <v>30501.179999999997</v>
      </c>
      <c r="BC470" s="3">
        <f t="shared" si="16"/>
        <v>32559.919999999998</v>
      </c>
    </row>
    <row r="471" spans="1:55">
      <c r="A471" t="s">
        <v>84</v>
      </c>
      <c r="B471">
        <v>265441</v>
      </c>
      <c r="C471" t="s">
        <v>141</v>
      </c>
      <c r="D471" t="s">
        <v>233</v>
      </c>
      <c r="E471" t="s">
        <v>88</v>
      </c>
      <c r="F471" s="2">
        <v>7276.09</v>
      </c>
      <c r="G471" s="2">
        <v>0</v>
      </c>
      <c r="H471" s="2">
        <v>7662.98</v>
      </c>
      <c r="I471" s="2">
        <v>0</v>
      </c>
      <c r="J471" s="2">
        <v>6658.78</v>
      </c>
      <c r="K471" s="2">
        <v>0</v>
      </c>
      <c r="L471" s="2">
        <v>12942.85</v>
      </c>
      <c r="M471" s="2">
        <v>0</v>
      </c>
      <c r="N471" s="2">
        <v>15976.48</v>
      </c>
      <c r="O471" s="2">
        <v>0</v>
      </c>
      <c r="P471" s="2">
        <v>41478.71</v>
      </c>
      <c r="Q471" s="2">
        <v>0</v>
      </c>
      <c r="R471" s="2">
        <v>33921.160000000003</v>
      </c>
      <c r="S471" s="2">
        <v>0</v>
      </c>
      <c r="T471" s="2">
        <v>26317.15</v>
      </c>
      <c r="U471" s="2">
        <v>0</v>
      </c>
      <c r="V471" s="2">
        <v>22828.31</v>
      </c>
      <c r="W471" s="2">
        <v>0</v>
      </c>
      <c r="X471" s="2">
        <v>15349.01</v>
      </c>
      <c r="Y471" s="2">
        <v>0</v>
      </c>
      <c r="Z471" s="2">
        <v>10992.44</v>
      </c>
      <c r="AA471" s="2">
        <v>0</v>
      </c>
      <c r="AB471" s="2">
        <v>7644.29</v>
      </c>
      <c r="AC471" s="2">
        <v>0</v>
      </c>
      <c r="AD471" s="2">
        <v>6318.64</v>
      </c>
      <c r="AE471" s="2">
        <v>0</v>
      </c>
      <c r="AF471" s="2">
        <v>6806.62</v>
      </c>
      <c r="AG471" s="2">
        <v>0</v>
      </c>
      <c r="AH471" s="2">
        <v>7228.82</v>
      </c>
      <c r="AI471" s="2">
        <v>0</v>
      </c>
      <c r="AJ471" s="2">
        <v>12906.48</v>
      </c>
      <c r="AK471" s="2">
        <v>0</v>
      </c>
      <c r="AL471" s="2">
        <v>19278.060000000001</v>
      </c>
      <c r="AM471" s="2">
        <v>0</v>
      </c>
      <c r="AN471" s="2">
        <v>20620.37</v>
      </c>
      <c r="AO471" s="2">
        <v>0</v>
      </c>
      <c r="AP471" s="2">
        <v>20451.060000000001</v>
      </c>
      <c r="AQ471" s="2">
        <v>0</v>
      </c>
      <c r="AR471" s="2">
        <v>16153.68</v>
      </c>
      <c r="AS471" s="2">
        <v>0</v>
      </c>
      <c r="AT471" s="2">
        <v>10186.780000000001</v>
      </c>
      <c r="AU471" s="2">
        <v>0</v>
      </c>
      <c r="AV471" s="2">
        <v>7854.67</v>
      </c>
      <c r="AW471" s="2">
        <v>0</v>
      </c>
      <c r="AX471" s="2">
        <v>6234.87</v>
      </c>
      <c r="AY471" s="2">
        <v>0</v>
      </c>
      <c r="AZ471" s="2">
        <v>4107.5</v>
      </c>
      <c r="BA471" s="2">
        <v>0</v>
      </c>
      <c r="BB471" s="3">
        <f t="shared" si="15"/>
        <v>138147.54999999999</v>
      </c>
      <c r="BC471" s="3">
        <f t="shared" si="16"/>
        <v>209048.25</v>
      </c>
    </row>
    <row r="472" spans="1:55">
      <c r="A472" t="s">
        <v>84</v>
      </c>
      <c r="B472">
        <v>265441</v>
      </c>
      <c r="C472" t="s">
        <v>141</v>
      </c>
      <c r="D472" t="s">
        <v>232</v>
      </c>
      <c r="E472" t="s">
        <v>89</v>
      </c>
      <c r="F472" s="2">
        <v>531</v>
      </c>
      <c r="G472" s="2">
        <v>0</v>
      </c>
      <c r="H472" s="2">
        <v>531</v>
      </c>
      <c r="I472" s="2">
        <v>0</v>
      </c>
      <c r="J472" s="2">
        <v>531</v>
      </c>
      <c r="K472" s="2">
        <v>0</v>
      </c>
      <c r="L472" s="2">
        <v>531</v>
      </c>
      <c r="M472" s="2">
        <v>0</v>
      </c>
      <c r="N472" s="2">
        <v>531</v>
      </c>
      <c r="O472" s="2">
        <v>0</v>
      </c>
      <c r="P472" s="2">
        <v>531</v>
      </c>
      <c r="Q472" s="2">
        <v>0</v>
      </c>
      <c r="R472" s="2">
        <v>531</v>
      </c>
      <c r="S472" s="2">
        <v>0</v>
      </c>
      <c r="T472" s="2">
        <v>531</v>
      </c>
      <c r="U472" s="2">
        <v>0</v>
      </c>
      <c r="V472" s="2">
        <v>531</v>
      </c>
      <c r="W472" s="2">
        <v>0</v>
      </c>
      <c r="X472" s="2">
        <v>531</v>
      </c>
      <c r="Y472" s="2">
        <v>0</v>
      </c>
      <c r="Z472" s="2">
        <v>531</v>
      </c>
      <c r="AA472" s="2">
        <v>0</v>
      </c>
      <c r="AB472" s="2">
        <v>547</v>
      </c>
      <c r="AC472" s="2">
        <v>0</v>
      </c>
      <c r="AD472" s="2">
        <v>547</v>
      </c>
      <c r="AE472" s="2">
        <v>0</v>
      </c>
      <c r="AF472" s="2">
        <v>547</v>
      </c>
      <c r="AG472" s="2">
        <v>0</v>
      </c>
      <c r="AH472" s="2">
        <v>547</v>
      </c>
      <c r="AI472" s="2">
        <v>0</v>
      </c>
      <c r="AJ472" s="2">
        <v>547</v>
      </c>
      <c r="AK472" s="2">
        <v>0</v>
      </c>
      <c r="AL472" s="2">
        <v>547</v>
      </c>
      <c r="AM472" s="2">
        <v>0</v>
      </c>
      <c r="AN472" s="2">
        <v>547</v>
      </c>
      <c r="AO472" s="2">
        <v>0</v>
      </c>
      <c r="AP472" s="2">
        <v>547</v>
      </c>
      <c r="AQ472" s="2">
        <v>0</v>
      </c>
      <c r="AR472" s="2">
        <v>547</v>
      </c>
      <c r="AS472" s="2">
        <v>0</v>
      </c>
      <c r="AT472" s="2">
        <v>547</v>
      </c>
      <c r="AU472" s="2">
        <v>0</v>
      </c>
      <c r="AV472" s="2">
        <v>547</v>
      </c>
      <c r="AW472" s="2">
        <v>0</v>
      </c>
      <c r="AX472" s="2">
        <v>547</v>
      </c>
      <c r="AY472" s="2">
        <v>0</v>
      </c>
      <c r="AZ472" s="2">
        <v>564</v>
      </c>
      <c r="BA472" s="2">
        <v>0</v>
      </c>
      <c r="BB472" s="3">
        <f t="shared" si="15"/>
        <v>6581</v>
      </c>
      <c r="BC472" s="3">
        <f t="shared" si="16"/>
        <v>6388</v>
      </c>
    </row>
    <row r="473" spans="1:55">
      <c r="A473" t="s">
        <v>84</v>
      </c>
      <c r="B473">
        <v>265441</v>
      </c>
      <c r="C473" t="s">
        <v>141</v>
      </c>
      <c r="D473" t="s">
        <v>231</v>
      </c>
      <c r="E473" t="s">
        <v>64</v>
      </c>
      <c r="F473" s="2">
        <v>282.89</v>
      </c>
      <c r="G473" s="2">
        <v>0</v>
      </c>
      <c r="H473" s="2">
        <v>289.08999999999997</v>
      </c>
      <c r="I473" s="2">
        <v>0</v>
      </c>
      <c r="J473" s="2">
        <v>312.8</v>
      </c>
      <c r="K473" s="2">
        <v>0</v>
      </c>
      <c r="L473" s="2">
        <v>477.62</v>
      </c>
      <c r="M473" s="2">
        <v>0</v>
      </c>
      <c r="N473" s="2">
        <v>628.5</v>
      </c>
      <c r="O473" s="2">
        <v>0</v>
      </c>
      <c r="P473" s="2">
        <v>1145.79</v>
      </c>
      <c r="Q473" s="2">
        <v>0</v>
      </c>
      <c r="R473" s="2">
        <v>954.21</v>
      </c>
      <c r="S473" s="2">
        <v>0</v>
      </c>
      <c r="T473" s="2">
        <v>761.04</v>
      </c>
      <c r="U473" s="2">
        <v>0</v>
      </c>
      <c r="V473" s="2">
        <v>757.85</v>
      </c>
      <c r="W473" s="2">
        <v>0</v>
      </c>
      <c r="X473" s="2">
        <v>504.58</v>
      </c>
      <c r="Y473" s="2">
        <v>0</v>
      </c>
      <c r="Z473" s="2">
        <v>388.47</v>
      </c>
      <c r="AA473" s="2">
        <v>0</v>
      </c>
      <c r="AB473" s="2">
        <v>308.33999999999997</v>
      </c>
      <c r="AC473" s="2">
        <v>0</v>
      </c>
      <c r="AD473" s="2">
        <v>274.38</v>
      </c>
      <c r="AE473" s="2">
        <v>0</v>
      </c>
      <c r="AF473" s="2">
        <v>285.95999999999998</v>
      </c>
      <c r="AG473" s="2">
        <v>0</v>
      </c>
      <c r="AH473" s="2">
        <v>319.7</v>
      </c>
      <c r="AI473" s="2">
        <v>0</v>
      </c>
      <c r="AJ473" s="2">
        <v>487.05</v>
      </c>
      <c r="AK473" s="2">
        <v>0</v>
      </c>
      <c r="AL473" s="2">
        <v>705.08</v>
      </c>
      <c r="AM473" s="2">
        <v>0</v>
      </c>
      <c r="AN473" s="2">
        <v>776.2</v>
      </c>
      <c r="AO473" s="2">
        <v>0</v>
      </c>
      <c r="AP473" s="2">
        <v>827.18</v>
      </c>
      <c r="AQ473" s="2">
        <v>0</v>
      </c>
      <c r="AR473" s="2">
        <v>757.33</v>
      </c>
      <c r="AS473" s="2">
        <v>0</v>
      </c>
      <c r="AT473" s="2">
        <v>558.59</v>
      </c>
      <c r="AU473" s="2">
        <v>0</v>
      </c>
      <c r="AV473" s="2">
        <v>507.61</v>
      </c>
      <c r="AW473" s="2">
        <v>0</v>
      </c>
      <c r="AX473" s="2">
        <v>444.76</v>
      </c>
      <c r="AY473" s="2">
        <v>0</v>
      </c>
      <c r="AZ473" s="2">
        <v>300.26</v>
      </c>
      <c r="BA473" s="2">
        <v>0</v>
      </c>
      <c r="BB473" s="3">
        <f t="shared" si="15"/>
        <v>6244.1</v>
      </c>
      <c r="BC473" s="3">
        <f t="shared" si="16"/>
        <v>6811.1800000000012</v>
      </c>
    </row>
    <row r="474" spans="1:55">
      <c r="A474" t="s">
        <v>54</v>
      </c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3">
        <f t="shared" si="15"/>
        <v>0</v>
      </c>
      <c r="BC474" s="3">
        <f t="shared" si="16"/>
        <v>0</v>
      </c>
    </row>
    <row r="475" spans="1:55">
      <c r="A475" t="s">
        <v>84</v>
      </c>
      <c r="B475">
        <v>266282</v>
      </c>
      <c r="C475" t="s">
        <v>81</v>
      </c>
      <c r="D475" t="s">
        <v>235</v>
      </c>
      <c r="E475" t="s">
        <v>102</v>
      </c>
      <c r="F475" s="2">
        <v>0</v>
      </c>
      <c r="G475" s="2">
        <v>0</v>
      </c>
      <c r="H475" s="2">
        <v>0</v>
      </c>
      <c r="I475" s="2">
        <v>0</v>
      </c>
      <c r="J475" s="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>
        <v>0</v>
      </c>
      <c r="T475" s="2">
        <v>0</v>
      </c>
      <c r="U475" s="2">
        <v>0</v>
      </c>
      <c r="V475" s="2">
        <v>0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  <c r="AB475" s="2">
        <v>0</v>
      </c>
      <c r="AC475" s="2">
        <v>0</v>
      </c>
      <c r="AD475" s="2">
        <v>0</v>
      </c>
      <c r="AE475" s="2">
        <v>0</v>
      </c>
      <c r="AF475" s="2">
        <v>0</v>
      </c>
      <c r="AG475" s="2">
        <v>0</v>
      </c>
      <c r="AH475" s="2">
        <v>0</v>
      </c>
      <c r="AI475" s="2">
        <v>0</v>
      </c>
      <c r="AJ475" s="2">
        <v>0</v>
      </c>
      <c r="AK475" s="2">
        <v>0</v>
      </c>
      <c r="AL475" s="2">
        <v>0</v>
      </c>
      <c r="AM475" s="2">
        <v>0</v>
      </c>
      <c r="AN475" s="2">
        <v>0</v>
      </c>
      <c r="AO475" s="2">
        <v>0</v>
      </c>
      <c r="AP475" s="2">
        <v>0</v>
      </c>
      <c r="AQ475" s="2">
        <v>0</v>
      </c>
      <c r="AR475" s="2">
        <v>0</v>
      </c>
      <c r="AS475" s="2">
        <v>0</v>
      </c>
      <c r="AT475" s="2">
        <v>0</v>
      </c>
      <c r="AU475" s="2">
        <v>0</v>
      </c>
      <c r="AV475" s="2">
        <v>0</v>
      </c>
      <c r="AW475" s="2">
        <v>0</v>
      </c>
      <c r="AX475" s="2">
        <v>0</v>
      </c>
      <c r="AY475" s="2">
        <v>0</v>
      </c>
      <c r="AZ475" s="2">
        <v>664.54</v>
      </c>
      <c r="BA475" s="2">
        <v>0</v>
      </c>
      <c r="BB475" s="3">
        <f t="shared" si="15"/>
        <v>664.54</v>
      </c>
      <c r="BC475" s="3">
        <f t="shared" si="16"/>
        <v>0</v>
      </c>
    </row>
    <row r="476" spans="1:55">
      <c r="A476" t="s">
        <v>84</v>
      </c>
      <c r="B476">
        <v>266282</v>
      </c>
      <c r="C476" t="s">
        <v>81</v>
      </c>
      <c r="D476" t="s">
        <v>233</v>
      </c>
      <c r="E476" t="s">
        <v>96</v>
      </c>
      <c r="F476" s="2">
        <v>0</v>
      </c>
      <c r="G476" s="2">
        <v>0</v>
      </c>
      <c r="H476" s="2">
        <v>0</v>
      </c>
      <c r="I476" s="2">
        <v>0</v>
      </c>
      <c r="J476" s="2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2">
        <v>0</v>
      </c>
      <c r="Y476" s="2">
        <v>0</v>
      </c>
      <c r="Z476" s="2">
        <v>0</v>
      </c>
      <c r="AA476" s="2">
        <v>0</v>
      </c>
      <c r="AB476" s="2">
        <v>0</v>
      </c>
      <c r="AC476" s="2">
        <v>0</v>
      </c>
      <c r="AD476" s="2">
        <v>0</v>
      </c>
      <c r="AE476" s="2">
        <v>0</v>
      </c>
      <c r="AF476" s="2">
        <v>0</v>
      </c>
      <c r="AG476" s="2">
        <v>0</v>
      </c>
      <c r="AH476" s="2">
        <v>0</v>
      </c>
      <c r="AI476" s="2">
        <v>0</v>
      </c>
      <c r="AJ476" s="2">
        <v>0</v>
      </c>
      <c r="AK476" s="2">
        <v>0</v>
      </c>
      <c r="AL476" s="2">
        <v>0</v>
      </c>
      <c r="AM476" s="2">
        <v>0</v>
      </c>
      <c r="AN476" s="2">
        <v>0</v>
      </c>
      <c r="AO476" s="2">
        <v>0</v>
      </c>
      <c r="AP476" s="2">
        <v>0</v>
      </c>
      <c r="AQ476" s="2">
        <v>0</v>
      </c>
      <c r="AR476" s="2">
        <v>0</v>
      </c>
      <c r="AS476" s="2">
        <v>0</v>
      </c>
      <c r="AT476" s="2">
        <v>0</v>
      </c>
      <c r="AU476" s="2">
        <v>0</v>
      </c>
      <c r="AV476" s="2">
        <v>0</v>
      </c>
      <c r="AW476" s="2">
        <v>0</v>
      </c>
      <c r="AX476" s="2">
        <v>0</v>
      </c>
      <c r="AY476" s="2">
        <v>0</v>
      </c>
      <c r="AZ476" s="2">
        <v>1298.48</v>
      </c>
      <c r="BA476" s="2">
        <v>0</v>
      </c>
      <c r="BB476" s="3">
        <f t="shared" si="15"/>
        <v>1298.48</v>
      </c>
      <c r="BC476" s="3">
        <f t="shared" si="16"/>
        <v>0</v>
      </c>
    </row>
    <row r="477" spans="1:55">
      <c r="A477" t="s">
        <v>84</v>
      </c>
      <c r="B477">
        <v>266282</v>
      </c>
      <c r="C477" t="s">
        <v>81</v>
      </c>
      <c r="D477" t="s">
        <v>234</v>
      </c>
      <c r="E477" t="s">
        <v>87</v>
      </c>
      <c r="F477" s="2">
        <v>0</v>
      </c>
      <c r="G477" s="2">
        <v>0</v>
      </c>
      <c r="H477" s="2">
        <v>0</v>
      </c>
      <c r="I477" s="2">
        <v>0</v>
      </c>
      <c r="J477" s="2">
        <v>0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>
        <v>0</v>
      </c>
      <c r="T477" s="2">
        <v>0</v>
      </c>
      <c r="U477" s="2">
        <v>0</v>
      </c>
      <c r="V477" s="2">
        <v>0</v>
      </c>
      <c r="W477" s="2">
        <v>0</v>
      </c>
      <c r="X477" s="2">
        <v>0</v>
      </c>
      <c r="Y477" s="2">
        <v>0</v>
      </c>
      <c r="Z477" s="2">
        <v>0</v>
      </c>
      <c r="AA477" s="2">
        <v>0</v>
      </c>
      <c r="AB477" s="2">
        <v>0</v>
      </c>
      <c r="AC477" s="2">
        <v>0</v>
      </c>
      <c r="AD477" s="2">
        <v>0</v>
      </c>
      <c r="AE477" s="2">
        <v>0</v>
      </c>
      <c r="AF477" s="2">
        <v>0</v>
      </c>
      <c r="AG477" s="2">
        <v>0</v>
      </c>
      <c r="AH477" s="2">
        <v>0</v>
      </c>
      <c r="AI477" s="2">
        <v>0</v>
      </c>
      <c r="AJ477" s="2">
        <v>0</v>
      </c>
      <c r="AK477" s="2">
        <v>0</v>
      </c>
      <c r="AL477" s="2">
        <v>0</v>
      </c>
      <c r="AM477" s="2">
        <v>0</v>
      </c>
      <c r="AN477" s="2">
        <v>0</v>
      </c>
      <c r="AO477" s="2">
        <v>0</v>
      </c>
      <c r="AP477" s="2">
        <v>0</v>
      </c>
      <c r="AQ477" s="2">
        <v>0</v>
      </c>
      <c r="AR477" s="2">
        <v>0</v>
      </c>
      <c r="AS477" s="2">
        <v>0</v>
      </c>
      <c r="AT477" s="2">
        <v>0</v>
      </c>
      <c r="AU477" s="2">
        <v>0</v>
      </c>
      <c r="AV477" s="2">
        <v>0</v>
      </c>
      <c r="AW477" s="2">
        <v>0</v>
      </c>
      <c r="AX477" s="2">
        <v>0</v>
      </c>
      <c r="AY477" s="2">
        <v>0</v>
      </c>
      <c r="AZ477" s="2">
        <v>1197.49</v>
      </c>
      <c r="BA477" s="2">
        <v>0</v>
      </c>
      <c r="BB477" s="3">
        <f t="shared" si="15"/>
        <v>1197.49</v>
      </c>
      <c r="BC477" s="3">
        <f t="shared" si="16"/>
        <v>0</v>
      </c>
    </row>
    <row r="478" spans="1:55">
      <c r="A478" t="s">
        <v>84</v>
      </c>
      <c r="B478">
        <v>266282</v>
      </c>
      <c r="C478" t="s">
        <v>81</v>
      </c>
      <c r="D478" t="s">
        <v>232</v>
      </c>
      <c r="E478" t="s">
        <v>89</v>
      </c>
      <c r="F478" s="2">
        <v>0</v>
      </c>
      <c r="G478" s="2">
        <v>0</v>
      </c>
      <c r="H478" s="2">
        <v>0</v>
      </c>
      <c r="I478" s="2">
        <v>0</v>
      </c>
      <c r="J478" s="2">
        <v>0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  <c r="AB478" s="2">
        <v>0</v>
      </c>
      <c r="AC478" s="2">
        <v>0</v>
      </c>
      <c r="AD478" s="2">
        <v>0</v>
      </c>
      <c r="AE478" s="2">
        <v>0</v>
      </c>
      <c r="AF478" s="2">
        <v>0</v>
      </c>
      <c r="AG478" s="2">
        <v>0</v>
      </c>
      <c r="AH478" s="2">
        <v>0</v>
      </c>
      <c r="AI478" s="2">
        <v>0</v>
      </c>
      <c r="AJ478" s="2">
        <v>0</v>
      </c>
      <c r="AK478" s="2">
        <v>0</v>
      </c>
      <c r="AL478" s="2">
        <v>0</v>
      </c>
      <c r="AM478" s="2">
        <v>0</v>
      </c>
      <c r="AN478" s="2">
        <v>0</v>
      </c>
      <c r="AO478" s="2">
        <v>0</v>
      </c>
      <c r="AP478" s="2">
        <v>0</v>
      </c>
      <c r="AQ478" s="2">
        <v>0</v>
      </c>
      <c r="AR478" s="2">
        <v>0</v>
      </c>
      <c r="AS478" s="2">
        <v>0</v>
      </c>
      <c r="AT478" s="2">
        <v>0</v>
      </c>
      <c r="AU478" s="2">
        <v>0</v>
      </c>
      <c r="AV478" s="2">
        <v>0</v>
      </c>
      <c r="AW478" s="2">
        <v>0</v>
      </c>
      <c r="AX478" s="2">
        <v>0</v>
      </c>
      <c r="AY478" s="2">
        <v>0</v>
      </c>
      <c r="AZ478" s="2">
        <v>547</v>
      </c>
      <c r="BA478" s="2">
        <v>0</v>
      </c>
      <c r="BB478" s="3">
        <f t="shared" si="15"/>
        <v>547</v>
      </c>
      <c r="BC478" s="3">
        <f t="shared" si="16"/>
        <v>0</v>
      </c>
    </row>
    <row r="479" spans="1:55">
      <c r="A479" t="s">
        <v>84</v>
      </c>
      <c r="B479">
        <v>266282</v>
      </c>
      <c r="C479" t="s">
        <v>81</v>
      </c>
      <c r="D479" t="s">
        <v>231</v>
      </c>
      <c r="E479" t="s">
        <v>64</v>
      </c>
      <c r="F479" s="2">
        <v>0</v>
      </c>
      <c r="G479" s="2">
        <v>0</v>
      </c>
      <c r="H479" s="2">
        <v>0</v>
      </c>
      <c r="I479" s="2">
        <v>0</v>
      </c>
      <c r="J479" s="2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  <c r="AB479" s="2">
        <v>0</v>
      </c>
      <c r="AC479" s="2">
        <v>0</v>
      </c>
      <c r="AD479" s="2">
        <v>0</v>
      </c>
      <c r="AE479" s="2">
        <v>0</v>
      </c>
      <c r="AF479" s="2">
        <v>0</v>
      </c>
      <c r="AG479" s="2">
        <v>0</v>
      </c>
      <c r="AH479" s="2">
        <v>0</v>
      </c>
      <c r="AI479" s="2">
        <v>0</v>
      </c>
      <c r="AJ479" s="2">
        <v>0</v>
      </c>
      <c r="AK479" s="2">
        <v>0</v>
      </c>
      <c r="AL479" s="2">
        <v>0</v>
      </c>
      <c r="AM479" s="2">
        <v>0</v>
      </c>
      <c r="AN479" s="2">
        <v>0</v>
      </c>
      <c r="AO479" s="2">
        <v>0</v>
      </c>
      <c r="AP479" s="2">
        <v>0</v>
      </c>
      <c r="AQ479" s="2">
        <v>0</v>
      </c>
      <c r="AR479" s="2">
        <v>0</v>
      </c>
      <c r="AS479" s="2">
        <v>0</v>
      </c>
      <c r="AT479" s="2">
        <v>0</v>
      </c>
      <c r="AU479" s="2">
        <v>0</v>
      </c>
      <c r="AV479" s="2">
        <v>0</v>
      </c>
      <c r="AW479" s="2">
        <v>0</v>
      </c>
      <c r="AX479" s="2">
        <v>0</v>
      </c>
      <c r="AY479" s="2">
        <v>0</v>
      </c>
      <c r="AZ479" s="2">
        <v>0</v>
      </c>
      <c r="BA479" s="2">
        <v>0</v>
      </c>
      <c r="BB479" s="3">
        <f t="shared" si="15"/>
        <v>0</v>
      </c>
      <c r="BC479" s="3">
        <f t="shared" si="16"/>
        <v>0</v>
      </c>
    </row>
    <row r="480" spans="1:55">
      <c r="A480" t="s">
        <v>54</v>
      </c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3">
        <f t="shared" si="15"/>
        <v>0</v>
      </c>
      <c r="BC480" s="3">
        <f t="shared" si="16"/>
        <v>0</v>
      </c>
    </row>
    <row r="481" spans="1:55">
      <c r="A481" t="s">
        <v>84</v>
      </c>
      <c r="B481">
        <v>266282</v>
      </c>
      <c r="C481" t="s">
        <v>81</v>
      </c>
      <c r="D481" t="s">
        <v>235</v>
      </c>
      <c r="E481" t="s">
        <v>86</v>
      </c>
      <c r="F481" s="2">
        <v>0</v>
      </c>
      <c r="G481" s="2">
        <v>0</v>
      </c>
      <c r="H481" s="2">
        <v>0</v>
      </c>
      <c r="I481" s="2">
        <v>0</v>
      </c>
      <c r="J481" s="2">
        <v>0</v>
      </c>
      <c r="K481" s="2">
        <v>0</v>
      </c>
      <c r="L481" s="2">
        <v>0</v>
      </c>
      <c r="M481" s="2">
        <v>0</v>
      </c>
      <c r="N481" s="2">
        <v>2582.4</v>
      </c>
      <c r="O481" s="2">
        <v>0</v>
      </c>
      <c r="P481" s="2">
        <v>4359.07</v>
      </c>
      <c r="Q481" s="2">
        <v>0</v>
      </c>
      <c r="R481" s="2">
        <v>5028.17</v>
      </c>
      <c r="S481" s="2">
        <v>0</v>
      </c>
      <c r="T481" s="2">
        <v>3952.14</v>
      </c>
      <c r="U481" s="2">
        <v>0</v>
      </c>
      <c r="V481" s="2">
        <v>2614.15</v>
      </c>
      <c r="W481" s="2">
        <v>0</v>
      </c>
      <c r="X481" s="2">
        <v>2694.81</v>
      </c>
      <c r="Y481" s="2">
        <v>0</v>
      </c>
      <c r="Z481" s="2">
        <v>1682.71</v>
      </c>
      <c r="AA481" s="2">
        <v>0</v>
      </c>
      <c r="AB481" s="2">
        <v>1210.99</v>
      </c>
      <c r="AC481" s="2">
        <v>0</v>
      </c>
      <c r="AD481" s="2">
        <v>1139.3900000000001</v>
      </c>
      <c r="AE481" s="2">
        <v>0</v>
      </c>
      <c r="AF481" s="2">
        <v>950.3</v>
      </c>
      <c r="AG481" s="2">
        <v>0</v>
      </c>
      <c r="AH481" s="2">
        <v>1160.52</v>
      </c>
      <c r="AI481" s="2">
        <v>0</v>
      </c>
      <c r="AJ481" s="2">
        <v>1134.53</v>
      </c>
      <c r="AK481" s="2">
        <v>0</v>
      </c>
      <c r="AL481" s="2">
        <v>1757.58</v>
      </c>
      <c r="AM481" s="2">
        <v>0</v>
      </c>
      <c r="AN481" s="2">
        <v>2406.1999999999998</v>
      </c>
      <c r="AO481" s="2">
        <v>0</v>
      </c>
      <c r="AP481" s="2">
        <v>2996.1</v>
      </c>
      <c r="AQ481" s="2">
        <v>0</v>
      </c>
      <c r="AR481" s="2">
        <v>2608.64</v>
      </c>
      <c r="AS481" s="2">
        <v>0</v>
      </c>
      <c r="AT481" s="2">
        <v>2227.71</v>
      </c>
      <c r="AU481" s="2">
        <v>0</v>
      </c>
      <c r="AV481" s="2">
        <v>1318.14</v>
      </c>
      <c r="AW481" s="2">
        <v>0</v>
      </c>
      <c r="AX481" s="2">
        <v>892.24</v>
      </c>
      <c r="AY481" s="2">
        <v>0</v>
      </c>
      <c r="AZ481" s="2">
        <v>0</v>
      </c>
      <c r="BA481" s="2">
        <v>0</v>
      </c>
      <c r="BB481" s="3">
        <f t="shared" si="15"/>
        <v>18591.350000000002</v>
      </c>
      <c r="BC481" s="3">
        <f t="shared" si="16"/>
        <v>24124.440000000002</v>
      </c>
    </row>
    <row r="482" spans="1:55">
      <c r="A482" t="s">
        <v>84</v>
      </c>
      <c r="B482">
        <v>266282</v>
      </c>
      <c r="C482" t="s">
        <v>81</v>
      </c>
      <c r="D482" t="s">
        <v>234</v>
      </c>
      <c r="E482" t="s">
        <v>87</v>
      </c>
      <c r="F482" s="2">
        <v>0</v>
      </c>
      <c r="G482" s="2">
        <v>0</v>
      </c>
      <c r="H482" s="2">
        <v>0</v>
      </c>
      <c r="I482" s="2">
        <v>0</v>
      </c>
      <c r="J482" s="2">
        <v>0</v>
      </c>
      <c r="K482" s="2">
        <v>0</v>
      </c>
      <c r="L482" s="2">
        <v>0</v>
      </c>
      <c r="M482" s="2">
        <v>0</v>
      </c>
      <c r="N482" s="2">
        <v>2904.56</v>
      </c>
      <c r="O482" s="2">
        <v>0</v>
      </c>
      <c r="P482" s="2">
        <v>2904.56</v>
      </c>
      <c r="Q482" s="2">
        <v>0</v>
      </c>
      <c r="R482" s="2">
        <v>2904.56</v>
      </c>
      <c r="S482" s="2">
        <v>0</v>
      </c>
      <c r="T482" s="2">
        <v>2904.56</v>
      </c>
      <c r="U482" s="2">
        <v>0</v>
      </c>
      <c r="V482" s="2">
        <v>2618.89</v>
      </c>
      <c r="W482" s="2">
        <v>0</v>
      </c>
      <c r="X482" s="2">
        <v>2618.89</v>
      </c>
      <c r="Y482" s="2">
        <v>0</v>
      </c>
      <c r="Z482" s="2">
        <v>2618.89</v>
      </c>
      <c r="AA482" s="2">
        <v>0</v>
      </c>
      <c r="AB482" s="2">
        <v>2618.89</v>
      </c>
      <c r="AC482" s="2">
        <v>0</v>
      </c>
      <c r="AD482" s="2">
        <v>2698.62</v>
      </c>
      <c r="AE482" s="2">
        <v>0</v>
      </c>
      <c r="AF482" s="2">
        <v>2698.62</v>
      </c>
      <c r="AG482" s="2">
        <v>0</v>
      </c>
      <c r="AH482" s="2">
        <v>2698.62</v>
      </c>
      <c r="AI482" s="2">
        <v>0</v>
      </c>
      <c r="AJ482" s="2">
        <v>2698.62</v>
      </c>
      <c r="AK482" s="2">
        <v>0</v>
      </c>
      <c r="AL482" s="2">
        <v>2698.62</v>
      </c>
      <c r="AM482" s="2">
        <v>0</v>
      </c>
      <c r="AN482" s="2">
        <v>2698.62</v>
      </c>
      <c r="AO482" s="2">
        <v>0</v>
      </c>
      <c r="AP482" s="2">
        <v>2698.62</v>
      </c>
      <c r="AQ482" s="2">
        <v>0</v>
      </c>
      <c r="AR482" s="2">
        <v>1197.49</v>
      </c>
      <c r="AS482" s="2">
        <v>0</v>
      </c>
      <c r="AT482" s="2">
        <v>1197.49</v>
      </c>
      <c r="AU482" s="2">
        <v>0</v>
      </c>
      <c r="AV482" s="2">
        <v>1197.49</v>
      </c>
      <c r="AW482" s="2">
        <v>0</v>
      </c>
      <c r="AX482" s="2">
        <v>1197.49</v>
      </c>
      <c r="AY482" s="2">
        <v>0</v>
      </c>
      <c r="AZ482" s="2">
        <v>0</v>
      </c>
      <c r="BA482" s="2">
        <v>0</v>
      </c>
      <c r="BB482" s="3">
        <f t="shared" si="15"/>
        <v>23680.300000000003</v>
      </c>
      <c r="BC482" s="3">
        <f t="shared" si="16"/>
        <v>22093.8</v>
      </c>
    </row>
    <row r="483" spans="1:55">
      <c r="A483" t="s">
        <v>84</v>
      </c>
      <c r="B483">
        <v>266282</v>
      </c>
      <c r="C483" t="s">
        <v>81</v>
      </c>
      <c r="D483" t="s">
        <v>233</v>
      </c>
      <c r="E483" t="s">
        <v>88</v>
      </c>
      <c r="F483" s="2">
        <v>0</v>
      </c>
      <c r="G483" s="2">
        <v>0</v>
      </c>
      <c r="H483" s="2">
        <v>0</v>
      </c>
      <c r="I483" s="2">
        <v>0</v>
      </c>
      <c r="J483" s="2">
        <v>0</v>
      </c>
      <c r="K483" s="2">
        <v>0</v>
      </c>
      <c r="L483" s="2">
        <v>0</v>
      </c>
      <c r="M483" s="2">
        <v>0</v>
      </c>
      <c r="N483" s="2">
        <v>8609.43</v>
      </c>
      <c r="O483" s="2">
        <v>0</v>
      </c>
      <c r="P483" s="2">
        <v>16401.490000000002</v>
      </c>
      <c r="Q483" s="2">
        <v>0</v>
      </c>
      <c r="R483" s="2">
        <v>25435.94</v>
      </c>
      <c r="S483" s="2">
        <v>0</v>
      </c>
      <c r="T483" s="2">
        <v>18580.68</v>
      </c>
      <c r="U483" s="2">
        <v>0</v>
      </c>
      <c r="V483" s="2">
        <v>9974.43</v>
      </c>
      <c r="W483" s="2">
        <v>0</v>
      </c>
      <c r="X483" s="2">
        <v>9157.16</v>
      </c>
      <c r="Y483" s="2">
        <v>0</v>
      </c>
      <c r="Z483" s="2">
        <v>5406.99</v>
      </c>
      <c r="AA483" s="2">
        <v>0</v>
      </c>
      <c r="AB483" s="2">
        <v>3992.05</v>
      </c>
      <c r="AC483" s="2">
        <v>0</v>
      </c>
      <c r="AD483" s="2">
        <v>3600.7</v>
      </c>
      <c r="AE483" s="2">
        <v>0</v>
      </c>
      <c r="AF483" s="2">
        <v>3028.53</v>
      </c>
      <c r="AG483" s="2">
        <v>0</v>
      </c>
      <c r="AH483" s="2">
        <v>3705.95</v>
      </c>
      <c r="AI483" s="2">
        <v>0</v>
      </c>
      <c r="AJ483" s="2">
        <v>3197.58</v>
      </c>
      <c r="AK483" s="2">
        <v>0</v>
      </c>
      <c r="AL483" s="2">
        <v>4811.9399999999996</v>
      </c>
      <c r="AM483" s="2">
        <v>0</v>
      </c>
      <c r="AN483" s="2">
        <v>6488.54</v>
      </c>
      <c r="AO483" s="2">
        <v>0</v>
      </c>
      <c r="AP483" s="2">
        <v>9037.17</v>
      </c>
      <c r="AQ483" s="2">
        <v>0</v>
      </c>
      <c r="AR483" s="2">
        <v>6594.67</v>
      </c>
      <c r="AS483" s="2">
        <v>0</v>
      </c>
      <c r="AT483" s="2">
        <v>4396.3599999999997</v>
      </c>
      <c r="AU483" s="2">
        <v>0</v>
      </c>
      <c r="AV483" s="2">
        <v>2383.7600000000002</v>
      </c>
      <c r="AW483" s="2">
        <v>0</v>
      </c>
      <c r="AX483" s="2">
        <v>1407.8</v>
      </c>
      <c r="AY483" s="2">
        <v>0</v>
      </c>
      <c r="AZ483" s="2">
        <v>0</v>
      </c>
      <c r="BA483" s="2">
        <v>0</v>
      </c>
      <c r="BB483" s="3">
        <f t="shared" si="15"/>
        <v>48653.000000000007</v>
      </c>
      <c r="BC483" s="3">
        <f t="shared" si="16"/>
        <v>97558.170000000013</v>
      </c>
    </row>
    <row r="484" spans="1:55">
      <c r="A484" t="s">
        <v>84</v>
      </c>
      <c r="B484">
        <v>266282</v>
      </c>
      <c r="C484" t="s">
        <v>81</v>
      </c>
      <c r="D484" t="s">
        <v>232</v>
      </c>
      <c r="E484" t="s">
        <v>89</v>
      </c>
      <c r="F484" s="2">
        <v>0</v>
      </c>
      <c r="G484" s="2">
        <v>0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531</v>
      </c>
      <c r="O484" s="2">
        <v>0</v>
      </c>
      <c r="P484" s="2">
        <v>531</v>
      </c>
      <c r="Q484" s="2">
        <v>0</v>
      </c>
      <c r="R484" s="2">
        <v>531</v>
      </c>
      <c r="S484" s="2">
        <v>0</v>
      </c>
      <c r="T484" s="2">
        <v>531</v>
      </c>
      <c r="U484" s="2">
        <v>0</v>
      </c>
      <c r="V484" s="2">
        <v>531</v>
      </c>
      <c r="W484" s="2">
        <v>0</v>
      </c>
      <c r="X484" s="2">
        <v>531</v>
      </c>
      <c r="Y484" s="2">
        <v>0</v>
      </c>
      <c r="Z484" s="2">
        <v>531</v>
      </c>
      <c r="AA484" s="2">
        <v>0</v>
      </c>
      <c r="AB484" s="2">
        <v>531</v>
      </c>
      <c r="AC484" s="2">
        <v>0</v>
      </c>
      <c r="AD484" s="2">
        <v>547</v>
      </c>
      <c r="AE484" s="2">
        <v>0</v>
      </c>
      <c r="AF484" s="2">
        <v>547</v>
      </c>
      <c r="AG484" s="2">
        <v>0</v>
      </c>
      <c r="AH484" s="2">
        <v>547</v>
      </c>
      <c r="AI484" s="2">
        <v>0</v>
      </c>
      <c r="AJ484" s="2">
        <v>547</v>
      </c>
      <c r="AK484" s="2">
        <v>0</v>
      </c>
      <c r="AL484" s="2">
        <v>547</v>
      </c>
      <c r="AM484" s="2">
        <v>0</v>
      </c>
      <c r="AN484" s="2">
        <v>547</v>
      </c>
      <c r="AO484" s="2">
        <v>0</v>
      </c>
      <c r="AP484" s="2">
        <v>547</v>
      </c>
      <c r="AQ484" s="2">
        <v>0</v>
      </c>
      <c r="AR484" s="2">
        <v>547</v>
      </c>
      <c r="AS484" s="2">
        <v>0</v>
      </c>
      <c r="AT484" s="2">
        <v>547</v>
      </c>
      <c r="AU484" s="2">
        <v>0</v>
      </c>
      <c r="AV484" s="2">
        <v>547</v>
      </c>
      <c r="AW484" s="2">
        <v>0</v>
      </c>
      <c r="AX484" s="2">
        <v>547</v>
      </c>
      <c r="AY484" s="2">
        <v>0</v>
      </c>
      <c r="AZ484" s="2">
        <v>0</v>
      </c>
      <c r="BA484" s="2">
        <v>0</v>
      </c>
      <c r="BB484" s="3">
        <f t="shared" si="15"/>
        <v>6017</v>
      </c>
      <c r="BC484" s="3">
        <f t="shared" si="16"/>
        <v>4248</v>
      </c>
    </row>
    <row r="485" spans="1:55">
      <c r="A485" t="s">
        <v>84</v>
      </c>
      <c r="B485">
        <v>266282</v>
      </c>
      <c r="C485" t="s">
        <v>81</v>
      </c>
      <c r="D485" t="s">
        <v>231</v>
      </c>
      <c r="E485" t="s">
        <v>64</v>
      </c>
      <c r="F485" s="2">
        <v>0</v>
      </c>
      <c r="G485" s="2">
        <v>0</v>
      </c>
      <c r="H485" s="2">
        <v>0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  <c r="Y485" s="2">
        <v>0</v>
      </c>
      <c r="Z485" s="2">
        <v>0</v>
      </c>
      <c r="AA485" s="2">
        <v>0</v>
      </c>
      <c r="AB485" s="2">
        <v>0</v>
      </c>
      <c r="AC485" s="2">
        <v>0</v>
      </c>
      <c r="AD485" s="2">
        <v>0</v>
      </c>
      <c r="AE485" s="2">
        <v>0</v>
      </c>
      <c r="AF485" s="2">
        <v>0</v>
      </c>
      <c r="AG485" s="2">
        <v>0</v>
      </c>
      <c r="AH485" s="2">
        <v>0</v>
      </c>
      <c r="AI485" s="2">
        <v>0</v>
      </c>
      <c r="AJ485" s="2">
        <v>0</v>
      </c>
      <c r="AK485" s="2">
        <v>0</v>
      </c>
      <c r="AL485" s="2">
        <v>0</v>
      </c>
      <c r="AM485" s="2">
        <v>0</v>
      </c>
      <c r="AN485" s="2">
        <v>0</v>
      </c>
      <c r="AO485" s="2">
        <v>0</v>
      </c>
      <c r="AP485" s="2">
        <v>0</v>
      </c>
      <c r="AQ485" s="2">
        <v>0</v>
      </c>
      <c r="AR485" s="2">
        <v>0</v>
      </c>
      <c r="AS485" s="2">
        <v>0</v>
      </c>
      <c r="AT485" s="2">
        <v>0</v>
      </c>
      <c r="AU485" s="2">
        <v>0</v>
      </c>
      <c r="AV485" s="2">
        <v>0</v>
      </c>
      <c r="AW485" s="2">
        <v>0</v>
      </c>
      <c r="AX485" s="2">
        <v>0</v>
      </c>
      <c r="AY485" s="2">
        <v>0</v>
      </c>
      <c r="AZ485" s="2">
        <v>0</v>
      </c>
      <c r="BA485" s="2">
        <v>0</v>
      </c>
      <c r="BB485" s="3">
        <f t="shared" si="15"/>
        <v>0</v>
      </c>
      <c r="BC485" s="3">
        <f t="shared" si="16"/>
        <v>0</v>
      </c>
    </row>
    <row r="486" spans="1:55">
      <c r="A486" t="s">
        <v>54</v>
      </c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3">
        <f t="shared" si="15"/>
        <v>0</v>
      </c>
      <c r="BC486" s="3">
        <f t="shared" si="16"/>
        <v>0</v>
      </c>
    </row>
    <row r="487" spans="1:55">
      <c r="A487" t="s">
        <v>84</v>
      </c>
      <c r="B487">
        <v>316829</v>
      </c>
      <c r="C487" t="s">
        <v>142</v>
      </c>
      <c r="D487" t="s">
        <v>235</v>
      </c>
      <c r="E487" t="s">
        <v>126</v>
      </c>
      <c r="F487" s="2">
        <v>2438.3000000000002</v>
      </c>
      <c r="G487" s="2">
        <v>0</v>
      </c>
      <c r="H487" s="2">
        <v>2715.4</v>
      </c>
      <c r="I487" s="2">
        <v>0</v>
      </c>
      <c r="J487" s="2">
        <v>2657.75</v>
      </c>
      <c r="K487" s="2">
        <v>0</v>
      </c>
      <c r="L487" s="2">
        <v>2726.45</v>
      </c>
      <c r="M487" s="2">
        <v>0</v>
      </c>
      <c r="N487" s="2">
        <v>2424.4</v>
      </c>
      <c r="O487" s="2">
        <v>0</v>
      </c>
      <c r="P487" s="2">
        <v>2798.9</v>
      </c>
      <c r="Q487" s="2">
        <v>0</v>
      </c>
      <c r="R487" s="2">
        <v>2731.65</v>
      </c>
      <c r="S487" s="2">
        <v>0</v>
      </c>
      <c r="T487" s="2">
        <v>2419.25</v>
      </c>
      <c r="U487" s="2">
        <v>0</v>
      </c>
      <c r="V487" s="2">
        <v>2924.95</v>
      </c>
      <c r="W487" s="2">
        <v>0</v>
      </c>
      <c r="X487" s="2">
        <v>2541.75</v>
      </c>
      <c r="Y487" s="2">
        <v>0</v>
      </c>
      <c r="Z487" s="2">
        <v>2683.95</v>
      </c>
      <c r="AA487" s="2">
        <v>0</v>
      </c>
      <c r="AB487" s="2">
        <v>2956.46</v>
      </c>
      <c r="AC487" s="2">
        <v>0</v>
      </c>
      <c r="AD487" s="2">
        <v>2449.56</v>
      </c>
      <c r="AE487" s="2">
        <v>0</v>
      </c>
      <c r="AF487" s="2">
        <v>2751.16</v>
      </c>
      <c r="AG487" s="2">
        <v>0</v>
      </c>
      <c r="AH487" s="2">
        <v>2764.32</v>
      </c>
      <c r="AI487" s="2">
        <v>0</v>
      </c>
      <c r="AJ487" s="2">
        <v>2810.03</v>
      </c>
      <c r="AK487" s="2">
        <v>0</v>
      </c>
      <c r="AL487" s="2">
        <v>2624.34</v>
      </c>
      <c r="AM487" s="2">
        <v>0</v>
      </c>
      <c r="AN487" s="2">
        <v>2332.62</v>
      </c>
      <c r="AO487" s="2">
        <v>0</v>
      </c>
      <c r="AP487" s="2">
        <v>2470.0500000000002</v>
      </c>
      <c r="AQ487" s="2">
        <v>0</v>
      </c>
      <c r="AR487" s="2">
        <v>2512.59</v>
      </c>
      <c r="AS487" s="2">
        <v>0</v>
      </c>
      <c r="AT487" s="2">
        <v>2703.9</v>
      </c>
      <c r="AU487" s="2">
        <v>0</v>
      </c>
      <c r="AV487" s="2">
        <v>2677.12</v>
      </c>
      <c r="AW487" s="2">
        <v>0</v>
      </c>
      <c r="AX487" s="2">
        <v>2717.73</v>
      </c>
      <c r="AY487" s="2">
        <v>0</v>
      </c>
      <c r="AZ487" s="2">
        <v>2950.94</v>
      </c>
      <c r="BA487" s="2">
        <v>0</v>
      </c>
      <c r="BB487" s="3">
        <f t="shared" si="15"/>
        <v>31764.359999999997</v>
      </c>
      <c r="BC487" s="3">
        <f t="shared" si="16"/>
        <v>32019.210000000003</v>
      </c>
    </row>
    <row r="488" spans="1:55">
      <c r="A488" t="s">
        <v>84</v>
      </c>
      <c r="B488">
        <v>316829</v>
      </c>
      <c r="C488" t="s">
        <v>142</v>
      </c>
      <c r="D488" t="s">
        <v>233</v>
      </c>
      <c r="E488" t="s">
        <v>88</v>
      </c>
      <c r="F488" s="2">
        <v>25781.119999999999</v>
      </c>
      <c r="G488" s="2">
        <v>0</v>
      </c>
      <c r="H488" s="2">
        <v>29128.639999999999</v>
      </c>
      <c r="I488" s="2">
        <v>0</v>
      </c>
      <c r="J488" s="2">
        <v>21726.57</v>
      </c>
      <c r="K488" s="2">
        <v>0</v>
      </c>
      <c r="L488" s="2">
        <v>23356.41</v>
      </c>
      <c r="M488" s="2">
        <v>0</v>
      </c>
      <c r="N488" s="2">
        <v>18029.78</v>
      </c>
      <c r="O488" s="2">
        <v>0</v>
      </c>
      <c r="P488" s="2">
        <v>26788.83</v>
      </c>
      <c r="Q488" s="2">
        <v>0</v>
      </c>
      <c r="R488" s="2">
        <v>26291.58</v>
      </c>
      <c r="S488" s="2">
        <v>0</v>
      </c>
      <c r="T488" s="2">
        <v>23508.82</v>
      </c>
      <c r="U488" s="2">
        <v>0</v>
      </c>
      <c r="V488" s="2">
        <v>24778.42</v>
      </c>
      <c r="W488" s="2">
        <v>0</v>
      </c>
      <c r="X488" s="2">
        <v>24011.91</v>
      </c>
      <c r="Y488" s="2">
        <v>0</v>
      </c>
      <c r="Z488" s="2">
        <v>26012.31</v>
      </c>
      <c r="AA488" s="2">
        <v>0</v>
      </c>
      <c r="AB488" s="2">
        <v>27310.3</v>
      </c>
      <c r="AC488" s="2">
        <v>0</v>
      </c>
      <c r="AD488" s="2">
        <v>22819.1</v>
      </c>
      <c r="AE488" s="2">
        <v>0</v>
      </c>
      <c r="AF488" s="2">
        <v>25680.53</v>
      </c>
      <c r="AG488" s="2">
        <v>0</v>
      </c>
      <c r="AH488" s="2">
        <v>22773.74</v>
      </c>
      <c r="AI488" s="2">
        <v>0</v>
      </c>
      <c r="AJ488" s="2">
        <v>22488.33</v>
      </c>
      <c r="AK488" s="2">
        <v>0</v>
      </c>
      <c r="AL488" s="2">
        <v>19680.5</v>
      </c>
      <c r="AM488" s="2">
        <v>0</v>
      </c>
      <c r="AN488" s="2">
        <v>16682.689999999999</v>
      </c>
      <c r="AO488" s="2">
        <v>0</v>
      </c>
      <c r="AP488" s="2">
        <v>16257.69</v>
      </c>
      <c r="AQ488" s="2">
        <v>0</v>
      </c>
      <c r="AR488" s="2">
        <v>14494.25</v>
      </c>
      <c r="AS488" s="2">
        <v>0</v>
      </c>
      <c r="AT488" s="2">
        <v>14293.21</v>
      </c>
      <c r="AU488" s="2">
        <v>0</v>
      </c>
      <c r="AV488" s="2">
        <v>12347.17</v>
      </c>
      <c r="AW488" s="2">
        <v>0</v>
      </c>
      <c r="AX488" s="2">
        <v>11874.9</v>
      </c>
      <c r="AY488" s="2">
        <v>0</v>
      </c>
      <c r="AZ488" s="2">
        <v>14737.2</v>
      </c>
      <c r="BA488" s="2">
        <v>0</v>
      </c>
      <c r="BB488" s="3">
        <f t="shared" si="15"/>
        <v>214129.31</v>
      </c>
      <c r="BC488" s="3">
        <f t="shared" si="16"/>
        <v>296724.69</v>
      </c>
    </row>
    <row r="489" spans="1:55">
      <c r="A489" t="s">
        <v>84</v>
      </c>
      <c r="B489">
        <v>316829</v>
      </c>
      <c r="C489" t="s">
        <v>142</v>
      </c>
      <c r="D489" t="s">
        <v>232</v>
      </c>
      <c r="E489" t="s">
        <v>89</v>
      </c>
      <c r="F489" s="2">
        <v>531</v>
      </c>
      <c r="G489" s="2">
        <v>0</v>
      </c>
      <c r="H489" s="2">
        <v>531</v>
      </c>
      <c r="I489" s="2">
        <v>0</v>
      </c>
      <c r="J489" s="2">
        <v>531</v>
      </c>
      <c r="K489" s="2">
        <v>0</v>
      </c>
      <c r="L489" s="2">
        <v>531</v>
      </c>
      <c r="M489" s="2">
        <v>0</v>
      </c>
      <c r="N489" s="2">
        <v>531</v>
      </c>
      <c r="O489" s="2">
        <v>0</v>
      </c>
      <c r="P489" s="2">
        <v>531</v>
      </c>
      <c r="Q489" s="2">
        <v>0</v>
      </c>
      <c r="R489" s="2">
        <v>531</v>
      </c>
      <c r="S489" s="2">
        <v>0</v>
      </c>
      <c r="T489" s="2">
        <v>531</v>
      </c>
      <c r="U489" s="2">
        <v>0</v>
      </c>
      <c r="V489" s="2">
        <v>531</v>
      </c>
      <c r="W489" s="2">
        <v>0</v>
      </c>
      <c r="X489" s="2">
        <v>531</v>
      </c>
      <c r="Y489" s="2">
        <v>0</v>
      </c>
      <c r="Z489" s="2">
        <v>531</v>
      </c>
      <c r="AA489" s="2">
        <v>0</v>
      </c>
      <c r="AB489" s="2">
        <v>547</v>
      </c>
      <c r="AC489" s="2">
        <v>0</v>
      </c>
      <c r="AD489" s="2">
        <v>547</v>
      </c>
      <c r="AE489" s="2">
        <v>0</v>
      </c>
      <c r="AF489" s="2">
        <v>547</v>
      </c>
      <c r="AG489" s="2">
        <v>0</v>
      </c>
      <c r="AH489" s="2">
        <v>547</v>
      </c>
      <c r="AI489" s="2">
        <v>0</v>
      </c>
      <c r="AJ489" s="2">
        <v>547</v>
      </c>
      <c r="AK489" s="2">
        <v>0</v>
      </c>
      <c r="AL489" s="2">
        <v>547</v>
      </c>
      <c r="AM489" s="2">
        <v>0</v>
      </c>
      <c r="AN489" s="2">
        <v>547</v>
      </c>
      <c r="AO489" s="2">
        <v>0</v>
      </c>
      <c r="AP489" s="2">
        <v>547</v>
      </c>
      <c r="AQ489" s="2">
        <v>0</v>
      </c>
      <c r="AR489" s="2">
        <v>547</v>
      </c>
      <c r="AS489" s="2">
        <v>0</v>
      </c>
      <c r="AT489" s="2">
        <v>547</v>
      </c>
      <c r="AU489" s="2">
        <v>0</v>
      </c>
      <c r="AV489" s="2">
        <v>547</v>
      </c>
      <c r="AW489" s="2">
        <v>0</v>
      </c>
      <c r="AX489" s="2">
        <v>547</v>
      </c>
      <c r="AY489" s="2">
        <v>0</v>
      </c>
      <c r="AZ489" s="2">
        <v>564</v>
      </c>
      <c r="BA489" s="2">
        <v>0</v>
      </c>
      <c r="BB489" s="3">
        <f t="shared" si="15"/>
        <v>6581</v>
      </c>
      <c r="BC489" s="3">
        <f t="shared" si="16"/>
        <v>6388</v>
      </c>
    </row>
    <row r="490" spans="1:55">
      <c r="A490" t="s">
        <v>84</v>
      </c>
      <c r="B490">
        <v>316829</v>
      </c>
      <c r="C490" t="s">
        <v>142</v>
      </c>
      <c r="D490" t="s">
        <v>231</v>
      </c>
      <c r="E490" t="s">
        <v>64</v>
      </c>
      <c r="F490" s="2">
        <v>697.15</v>
      </c>
      <c r="G490" s="2">
        <v>0</v>
      </c>
      <c r="H490" s="2">
        <v>762.74</v>
      </c>
      <c r="I490" s="2">
        <v>0</v>
      </c>
      <c r="J490" s="2">
        <v>749.09</v>
      </c>
      <c r="K490" s="2">
        <v>0</v>
      </c>
      <c r="L490" s="2">
        <v>765.35</v>
      </c>
      <c r="M490" s="2">
        <v>0</v>
      </c>
      <c r="N490" s="2">
        <v>693.86</v>
      </c>
      <c r="O490" s="2">
        <v>0</v>
      </c>
      <c r="P490" s="2">
        <v>782.5</v>
      </c>
      <c r="Q490" s="2">
        <v>0</v>
      </c>
      <c r="R490" s="2">
        <v>766.58</v>
      </c>
      <c r="S490" s="2">
        <v>0</v>
      </c>
      <c r="T490" s="2">
        <v>692.64</v>
      </c>
      <c r="U490" s="2">
        <v>0</v>
      </c>
      <c r="V490" s="2">
        <v>812.34</v>
      </c>
      <c r="W490" s="2">
        <v>0</v>
      </c>
      <c r="X490" s="2">
        <v>721.63</v>
      </c>
      <c r="Y490" s="2">
        <v>0</v>
      </c>
      <c r="Z490" s="2">
        <v>755.29</v>
      </c>
      <c r="AA490" s="2">
        <v>0</v>
      </c>
      <c r="AB490" s="2">
        <v>792.88</v>
      </c>
      <c r="AC490" s="2">
        <v>0</v>
      </c>
      <c r="AD490" s="2">
        <v>677.51</v>
      </c>
      <c r="AE490" s="2">
        <v>0</v>
      </c>
      <c r="AF490" s="2">
        <v>746.15</v>
      </c>
      <c r="AG490" s="2">
        <v>0</v>
      </c>
      <c r="AH490" s="2">
        <v>749.15</v>
      </c>
      <c r="AI490" s="2">
        <v>0</v>
      </c>
      <c r="AJ490" s="2">
        <v>759.55</v>
      </c>
      <c r="AK490" s="2">
        <v>0</v>
      </c>
      <c r="AL490" s="2">
        <v>717.29</v>
      </c>
      <c r="AM490" s="2">
        <v>0</v>
      </c>
      <c r="AN490" s="2">
        <v>650.89</v>
      </c>
      <c r="AO490" s="2">
        <v>0</v>
      </c>
      <c r="AP490" s="2">
        <v>682.17</v>
      </c>
      <c r="AQ490" s="2">
        <v>0</v>
      </c>
      <c r="AR490" s="2">
        <v>691.86</v>
      </c>
      <c r="AS490" s="2">
        <v>0</v>
      </c>
      <c r="AT490" s="2">
        <v>735.4</v>
      </c>
      <c r="AU490" s="2">
        <v>0</v>
      </c>
      <c r="AV490" s="2">
        <v>729.3</v>
      </c>
      <c r="AW490" s="2">
        <v>0</v>
      </c>
      <c r="AX490" s="2">
        <v>738.54</v>
      </c>
      <c r="AY490" s="2">
        <v>0</v>
      </c>
      <c r="AZ490" s="2">
        <v>766.75</v>
      </c>
      <c r="BA490" s="2">
        <v>0</v>
      </c>
      <c r="BB490" s="3">
        <f t="shared" si="15"/>
        <v>8644.56</v>
      </c>
      <c r="BC490" s="3">
        <f t="shared" si="16"/>
        <v>8992.0500000000011</v>
      </c>
    </row>
    <row r="491" spans="1:55">
      <c r="A491" t="s">
        <v>54</v>
      </c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3">
        <f t="shared" si="15"/>
        <v>0</v>
      </c>
      <c r="BC491" s="3">
        <f t="shared" si="16"/>
        <v>0</v>
      </c>
    </row>
    <row r="492" spans="1:55">
      <c r="A492" t="s">
        <v>84</v>
      </c>
      <c r="B492">
        <v>318204</v>
      </c>
      <c r="C492" t="s">
        <v>143</v>
      </c>
      <c r="D492" t="s">
        <v>235</v>
      </c>
      <c r="E492" t="s">
        <v>86</v>
      </c>
      <c r="F492" s="2">
        <v>2288.62</v>
      </c>
      <c r="G492" s="2">
        <v>0</v>
      </c>
      <c r="H492" s="2">
        <v>2107.39</v>
      </c>
      <c r="I492" s="2">
        <v>0</v>
      </c>
      <c r="J492" s="2">
        <v>2357.81</v>
      </c>
      <c r="K492" s="2">
        <v>0</v>
      </c>
      <c r="L492" s="2">
        <v>2401.62</v>
      </c>
      <c r="M492" s="2">
        <v>0</v>
      </c>
      <c r="N492" s="2">
        <v>2216.4699999999998</v>
      </c>
      <c r="O492" s="2">
        <v>0</v>
      </c>
      <c r="P492" s="2">
        <v>2800.11</v>
      </c>
      <c r="Q492" s="2">
        <v>0</v>
      </c>
      <c r="R492" s="2">
        <v>2939.3</v>
      </c>
      <c r="S492" s="2">
        <v>0</v>
      </c>
      <c r="T492" s="2">
        <v>2445.7199999999998</v>
      </c>
      <c r="U492" s="2">
        <v>0</v>
      </c>
      <c r="V492" s="2">
        <v>3086.41</v>
      </c>
      <c r="W492" s="2">
        <v>0</v>
      </c>
      <c r="X492" s="2">
        <v>2589.8000000000002</v>
      </c>
      <c r="Y492" s="2">
        <v>0</v>
      </c>
      <c r="Z492" s="2">
        <v>2489.38</v>
      </c>
      <c r="AA492" s="2">
        <v>0</v>
      </c>
      <c r="AB492" s="2">
        <v>1504.65</v>
      </c>
      <c r="AC492" s="2">
        <v>0</v>
      </c>
      <c r="AD492" s="2">
        <v>2084.98</v>
      </c>
      <c r="AE492" s="2">
        <v>0</v>
      </c>
      <c r="AF492" s="2">
        <v>2079.9699999999998</v>
      </c>
      <c r="AG492" s="2">
        <v>0</v>
      </c>
      <c r="AH492" s="2">
        <v>2165.09</v>
      </c>
      <c r="AI492" s="2">
        <v>0</v>
      </c>
      <c r="AJ492" s="2">
        <v>2222.39</v>
      </c>
      <c r="AK492" s="2">
        <v>0</v>
      </c>
      <c r="AL492" s="2">
        <v>2474.96</v>
      </c>
      <c r="AM492" s="2">
        <v>0</v>
      </c>
      <c r="AN492" s="2">
        <v>2771.34</v>
      </c>
      <c r="AO492" s="2">
        <v>0</v>
      </c>
      <c r="AP492" s="2">
        <v>2596.6999999999998</v>
      </c>
      <c r="AQ492" s="2">
        <v>0</v>
      </c>
      <c r="AR492" s="2">
        <v>2159.0100000000002</v>
      </c>
      <c r="AS492" s="2">
        <v>0</v>
      </c>
      <c r="AT492" s="2">
        <v>2184.54</v>
      </c>
      <c r="AU492" s="2">
        <v>0</v>
      </c>
      <c r="AV492" s="2">
        <v>2116.6</v>
      </c>
      <c r="AW492" s="2">
        <v>0</v>
      </c>
      <c r="AX492" s="2">
        <v>1836.46</v>
      </c>
      <c r="AY492" s="2">
        <v>0</v>
      </c>
      <c r="AZ492" s="2">
        <v>1034.6300000000001</v>
      </c>
      <c r="BA492" s="2">
        <v>0</v>
      </c>
      <c r="BB492" s="3">
        <f t="shared" si="15"/>
        <v>25726.670000000002</v>
      </c>
      <c r="BC492" s="3">
        <f t="shared" si="16"/>
        <v>29227.280000000002</v>
      </c>
    </row>
    <row r="493" spans="1:55">
      <c r="A493" t="s">
        <v>84</v>
      </c>
      <c r="B493">
        <v>318204</v>
      </c>
      <c r="C493" t="s">
        <v>143</v>
      </c>
      <c r="D493" t="s">
        <v>234</v>
      </c>
      <c r="E493" t="s">
        <v>87</v>
      </c>
      <c r="F493" s="2">
        <v>1737.35</v>
      </c>
      <c r="G493" s="2">
        <v>0</v>
      </c>
      <c r="H493" s="2">
        <v>1737.35</v>
      </c>
      <c r="I493" s="2">
        <v>0</v>
      </c>
      <c r="J493" s="2">
        <v>1737.35</v>
      </c>
      <c r="K493" s="2">
        <v>0</v>
      </c>
      <c r="L493" s="2">
        <v>1737.35</v>
      </c>
      <c r="M493" s="2">
        <v>0</v>
      </c>
      <c r="N493" s="2">
        <v>1737.35</v>
      </c>
      <c r="O493" s="2">
        <v>0</v>
      </c>
      <c r="P493" s="2">
        <v>1737.35</v>
      </c>
      <c r="Q493" s="2">
        <v>0</v>
      </c>
      <c r="R493" s="2">
        <v>1737.35</v>
      </c>
      <c r="S493" s="2">
        <v>0</v>
      </c>
      <c r="T493" s="2">
        <v>1702.72</v>
      </c>
      <c r="U493" s="2">
        <v>0</v>
      </c>
      <c r="V493" s="2">
        <v>1441.11</v>
      </c>
      <c r="W493" s="2">
        <v>0</v>
      </c>
      <c r="X493" s="2">
        <v>1397.41</v>
      </c>
      <c r="Y493" s="2">
        <v>0</v>
      </c>
      <c r="Z493" s="2">
        <v>1397.41</v>
      </c>
      <c r="AA493" s="2">
        <v>0</v>
      </c>
      <c r="AB493" s="2">
        <v>1439.95</v>
      </c>
      <c r="AC493" s="2">
        <v>0</v>
      </c>
      <c r="AD493" s="2">
        <v>1439.95</v>
      </c>
      <c r="AE493" s="2">
        <v>0</v>
      </c>
      <c r="AF493" s="2">
        <v>1439.95</v>
      </c>
      <c r="AG493" s="2">
        <v>0</v>
      </c>
      <c r="AH493" s="2">
        <v>1439.95</v>
      </c>
      <c r="AI493" s="2">
        <v>0</v>
      </c>
      <c r="AJ493" s="2">
        <v>1439.95</v>
      </c>
      <c r="AK493" s="2">
        <v>0</v>
      </c>
      <c r="AL493" s="2">
        <v>1439.95</v>
      </c>
      <c r="AM493" s="2">
        <v>0</v>
      </c>
      <c r="AN493" s="2">
        <v>1439.95</v>
      </c>
      <c r="AO493" s="2">
        <v>0</v>
      </c>
      <c r="AP493" s="2">
        <v>1366.34</v>
      </c>
      <c r="AQ493" s="2">
        <v>0</v>
      </c>
      <c r="AR493" s="2">
        <v>1366.34</v>
      </c>
      <c r="AS493" s="2">
        <v>0</v>
      </c>
      <c r="AT493" s="2">
        <v>1366.34</v>
      </c>
      <c r="AU493" s="2">
        <v>0</v>
      </c>
      <c r="AV493" s="2">
        <v>1155.6099999999999</v>
      </c>
      <c r="AW493" s="2">
        <v>0</v>
      </c>
      <c r="AX493" s="2">
        <v>1155.6099999999999</v>
      </c>
      <c r="AY493" s="2">
        <v>0</v>
      </c>
      <c r="AZ493" s="2">
        <v>1190.78</v>
      </c>
      <c r="BA493" s="2">
        <v>0</v>
      </c>
      <c r="BB493" s="3">
        <f t="shared" si="15"/>
        <v>16240.720000000003</v>
      </c>
      <c r="BC493" s="3">
        <f t="shared" si="16"/>
        <v>19540.050000000003</v>
      </c>
    </row>
    <row r="494" spans="1:55">
      <c r="A494" t="s">
        <v>84</v>
      </c>
      <c r="B494">
        <v>318204</v>
      </c>
      <c r="C494" t="s">
        <v>143</v>
      </c>
      <c r="D494" t="s">
        <v>233</v>
      </c>
      <c r="E494" t="s">
        <v>88</v>
      </c>
      <c r="F494" s="2">
        <v>8527.4500000000007</v>
      </c>
      <c r="G494" s="2">
        <v>0</v>
      </c>
      <c r="H494" s="2">
        <v>7689.26</v>
      </c>
      <c r="I494" s="2">
        <v>0</v>
      </c>
      <c r="J494" s="2">
        <v>6975.15</v>
      </c>
      <c r="K494" s="2">
        <v>0</v>
      </c>
      <c r="L494" s="2">
        <v>7563.02</v>
      </c>
      <c r="M494" s="2">
        <v>0</v>
      </c>
      <c r="N494" s="2">
        <v>5635.24</v>
      </c>
      <c r="O494" s="2">
        <v>0</v>
      </c>
      <c r="P494" s="2">
        <v>11026.98</v>
      </c>
      <c r="Q494" s="2">
        <v>0</v>
      </c>
      <c r="R494" s="2">
        <v>11993.94</v>
      </c>
      <c r="S494" s="2">
        <v>0</v>
      </c>
      <c r="T494" s="2">
        <v>8868.59</v>
      </c>
      <c r="U494" s="2">
        <v>0</v>
      </c>
      <c r="V494" s="2">
        <v>11398.69</v>
      </c>
      <c r="W494" s="2">
        <v>0</v>
      </c>
      <c r="X494" s="2">
        <v>9541.4699999999993</v>
      </c>
      <c r="Y494" s="2">
        <v>0</v>
      </c>
      <c r="Z494" s="2">
        <v>9131.1299999999992</v>
      </c>
      <c r="AA494" s="2">
        <v>0</v>
      </c>
      <c r="AB494" s="2">
        <v>4754.9799999999996</v>
      </c>
      <c r="AC494" s="2">
        <v>0</v>
      </c>
      <c r="AD494" s="2">
        <v>6644.65</v>
      </c>
      <c r="AE494" s="2">
        <v>0</v>
      </c>
      <c r="AF494" s="2">
        <v>6642.08</v>
      </c>
      <c r="AG494" s="2">
        <v>0</v>
      </c>
      <c r="AH494" s="2">
        <v>6102.13</v>
      </c>
      <c r="AI494" s="2">
        <v>0</v>
      </c>
      <c r="AJ494" s="2">
        <v>6084.53</v>
      </c>
      <c r="AK494" s="2">
        <v>0</v>
      </c>
      <c r="AL494" s="2">
        <v>6836.78</v>
      </c>
      <c r="AM494" s="2">
        <v>0</v>
      </c>
      <c r="AN494" s="2">
        <v>7951.59</v>
      </c>
      <c r="AO494" s="2">
        <v>0</v>
      </c>
      <c r="AP494" s="2">
        <v>6541.62</v>
      </c>
      <c r="AQ494" s="2">
        <v>0</v>
      </c>
      <c r="AR494" s="2">
        <v>4260.7700000000004</v>
      </c>
      <c r="AS494" s="2">
        <v>0</v>
      </c>
      <c r="AT494" s="2">
        <v>3950.58</v>
      </c>
      <c r="AU494" s="2">
        <v>0</v>
      </c>
      <c r="AV494" s="2">
        <v>3339.63</v>
      </c>
      <c r="AW494" s="2">
        <v>0</v>
      </c>
      <c r="AX494" s="2">
        <v>2745.15</v>
      </c>
      <c r="AY494" s="2">
        <v>0</v>
      </c>
      <c r="AZ494" s="2">
        <v>1777.19</v>
      </c>
      <c r="BA494" s="2">
        <v>0</v>
      </c>
      <c r="BB494" s="3">
        <f t="shared" si="15"/>
        <v>62876.7</v>
      </c>
      <c r="BC494" s="3">
        <f t="shared" si="16"/>
        <v>103105.90000000001</v>
      </c>
    </row>
    <row r="495" spans="1:55">
      <c r="A495" t="s">
        <v>84</v>
      </c>
      <c r="B495">
        <v>318204</v>
      </c>
      <c r="C495" t="s">
        <v>143</v>
      </c>
      <c r="D495" t="s">
        <v>232</v>
      </c>
      <c r="E495" t="s">
        <v>89</v>
      </c>
      <c r="F495" s="2">
        <v>531</v>
      </c>
      <c r="G495" s="2">
        <v>0</v>
      </c>
      <c r="H495" s="2">
        <v>531</v>
      </c>
      <c r="I495" s="2">
        <v>0</v>
      </c>
      <c r="J495" s="2">
        <v>531</v>
      </c>
      <c r="K495" s="2">
        <v>0</v>
      </c>
      <c r="L495" s="2">
        <v>531</v>
      </c>
      <c r="M495" s="2">
        <v>0</v>
      </c>
      <c r="N495" s="2">
        <v>531</v>
      </c>
      <c r="O495" s="2">
        <v>0</v>
      </c>
      <c r="P495" s="2">
        <v>531</v>
      </c>
      <c r="Q495" s="2">
        <v>0</v>
      </c>
      <c r="R495" s="2">
        <v>531</v>
      </c>
      <c r="S495" s="2">
        <v>0</v>
      </c>
      <c r="T495" s="2">
        <v>531</v>
      </c>
      <c r="U495" s="2">
        <v>0</v>
      </c>
      <c r="V495" s="2">
        <v>531</v>
      </c>
      <c r="W495" s="2">
        <v>0</v>
      </c>
      <c r="X495" s="2">
        <v>531</v>
      </c>
      <c r="Y495" s="2">
        <v>0</v>
      </c>
      <c r="Z495" s="2">
        <v>531</v>
      </c>
      <c r="AA495" s="2">
        <v>0</v>
      </c>
      <c r="AB495" s="2">
        <v>547</v>
      </c>
      <c r="AC495" s="2">
        <v>0</v>
      </c>
      <c r="AD495" s="2">
        <v>547</v>
      </c>
      <c r="AE495" s="2">
        <v>0</v>
      </c>
      <c r="AF495" s="2">
        <v>547</v>
      </c>
      <c r="AG495" s="2">
        <v>0</v>
      </c>
      <c r="AH495" s="2">
        <v>547</v>
      </c>
      <c r="AI495" s="2">
        <v>0</v>
      </c>
      <c r="AJ495" s="2">
        <v>547</v>
      </c>
      <c r="AK495" s="2">
        <v>0</v>
      </c>
      <c r="AL495" s="2">
        <v>547</v>
      </c>
      <c r="AM495" s="2">
        <v>0</v>
      </c>
      <c r="AN495" s="2">
        <v>547</v>
      </c>
      <c r="AO495" s="2">
        <v>0</v>
      </c>
      <c r="AP495" s="2">
        <v>547</v>
      </c>
      <c r="AQ495" s="2">
        <v>0</v>
      </c>
      <c r="AR495" s="2">
        <v>547</v>
      </c>
      <c r="AS495" s="2">
        <v>0</v>
      </c>
      <c r="AT495" s="2">
        <v>547</v>
      </c>
      <c r="AU495" s="2">
        <v>0</v>
      </c>
      <c r="AV495" s="2">
        <v>547</v>
      </c>
      <c r="AW495" s="2">
        <v>0</v>
      </c>
      <c r="AX495" s="2">
        <v>547</v>
      </c>
      <c r="AY495" s="2">
        <v>0</v>
      </c>
      <c r="AZ495" s="2">
        <v>564</v>
      </c>
      <c r="BA495" s="2">
        <v>0</v>
      </c>
      <c r="BB495" s="3">
        <f t="shared" si="15"/>
        <v>6581</v>
      </c>
      <c r="BC495" s="3">
        <f t="shared" si="16"/>
        <v>6388</v>
      </c>
    </row>
    <row r="496" spans="1:55">
      <c r="A496" t="s">
        <v>84</v>
      </c>
      <c r="B496">
        <v>318204</v>
      </c>
      <c r="C496" t="s">
        <v>143</v>
      </c>
      <c r="D496" t="s">
        <v>231</v>
      </c>
      <c r="E496" t="s">
        <v>64</v>
      </c>
      <c r="F496" s="2">
        <v>310.89999999999998</v>
      </c>
      <c r="G496" s="2">
        <v>0</v>
      </c>
      <c r="H496" s="2">
        <v>289.67</v>
      </c>
      <c r="I496" s="2">
        <v>0</v>
      </c>
      <c r="J496" s="2">
        <v>321.95999999999998</v>
      </c>
      <c r="K496" s="2">
        <v>0</v>
      </c>
      <c r="L496" s="2">
        <v>328.97</v>
      </c>
      <c r="M496" s="2">
        <v>0</v>
      </c>
      <c r="N496" s="2">
        <v>299.36</v>
      </c>
      <c r="O496" s="2">
        <v>0</v>
      </c>
      <c r="P496" s="2">
        <v>392.7</v>
      </c>
      <c r="Q496" s="2">
        <v>0</v>
      </c>
      <c r="R496" s="2">
        <v>414.96</v>
      </c>
      <c r="S496" s="2">
        <v>0</v>
      </c>
      <c r="T496" s="2">
        <v>336.02</v>
      </c>
      <c r="U496" s="2">
        <v>0</v>
      </c>
      <c r="V496" s="2">
        <v>438.49</v>
      </c>
      <c r="W496" s="2">
        <v>0</v>
      </c>
      <c r="X496" s="2">
        <v>359.07</v>
      </c>
      <c r="Y496" s="2">
        <v>0</v>
      </c>
      <c r="Z496" s="2">
        <v>343.01</v>
      </c>
      <c r="AA496" s="2">
        <v>0</v>
      </c>
      <c r="AB496" s="2">
        <v>237.15</v>
      </c>
      <c r="AC496" s="2">
        <v>0</v>
      </c>
      <c r="AD496" s="2">
        <v>282.33999999999997</v>
      </c>
      <c r="AE496" s="2">
        <v>0</v>
      </c>
      <c r="AF496" s="2">
        <v>281.95</v>
      </c>
      <c r="AG496" s="2">
        <v>0</v>
      </c>
      <c r="AH496" s="2">
        <v>288.58</v>
      </c>
      <c r="AI496" s="2">
        <v>0</v>
      </c>
      <c r="AJ496" s="2">
        <v>293.04000000000002</v>
      </c>
      <c r="AK496" s="2">
        <v>0</v>
      </c>
      <c r="AL496" s="2">
        <v>327.49</v>
      </c>
      <c r="AM496" s="2">
        <v>0</v>
      </c>
      <c r="AN496" s="2">
        <v>373.04</v>
      </c>
      <c r="AO496" s="2">
        <v>0</v>
      </c>
      <c r="AP496" s="2">
        <v>346.2</v>
      </c>
      <c r="AQ496" s="2">
        <v>0</v>
      </c>
      <c r="AR496" s="2">
        <v>288.10000000000002</v>
      </c>
      <c r="AS496" s="2">
        <v>0</v>
      </c>
      <c r="AT496" s="2">
        <v>290.08999999999997</v>
      </c>
      <c r="AU496" s="2">
        <v>0</v>
      </c>
      <c r="AV496" s="2">
        <v>284.8</v>
      </c>
      <c r="AW496" s="2">
        <v>0</v>
      </c>
      <c r="AX496" s="2">
        <v>262.99</v>
      </c>
      <c r="AY496" s="2">
        <v>0</v>
      </c>
      <c r="AZ496" s="2">
        <v>197.99</v>
      </c>
      <c r="BA496" s="2">
        <v>0</v>
      </c>
      <c r="BB496" s="3">
        <f t="shared" si="15"/>
        <v>3516.6099999999997</v>
      </c>
      <c r="BC496" s="3">
        <f t="shared" si="16"/>
        <v>4072.2599999999998</v>
      </c>
    </row>
    <row r="497" spans="1:56">
      <c r="A497" t="s">
        <v>54</v>
      </c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3">
        <f t="shared" si="15"/>
        <v>0</v>
      </c>
      <c r="BC497" s="3">
        <f t="shared" si="16"/>
        <v>0</v>
      </c>
    </row>
    <row r="498" spans="1:56">
      <c r="A498" t="s">
        <v>84</v>
      </c>
      <c r="B498">
        <v>323828</v>
      </c>
      <c r="C498" t="s">
        <v>144</v>
      </c>
      <c r="D498" t="s">
        <v>235</v>
      </c>
      <c r="E498" t="s">
        <v>99</v>
      </c>
      <c r="F498" s="2">
        <v>72.180000000000007</v>
      </c>
      <c r="G498" s="2">
        <v>0</v>
      </c>
      <c r="H498" s="2">
        <v>99.37</v>
      </c>
      <c r="I498" s="2">
        <v>0</v>
      </c>
      <c r="J498" s="2">
        <v>76.44</v>
      </c>
      <c r="K498" s="2">
        <v>0</v>
      </c>
      <c r="L498" s="2">
        <v>542.87</v>
      </c>
      <c r="M498" s="2">
        <v>0</v>
      </c>
      <c r="N498" s="2">
        <v>1972.3</v>
      </c>
      <c r="O498" s="2">
        <v>0</v>
      </c>
      <c r="P498" s="2">
        <v>3168.92</v>
      </c>
      <c r="Q498" s="2">
        <v>0</v>
      </c>
      <c r="R498" s="2">
        <v>3791.78</v>
      </c>
      <c r="S498" s="2">
        <v>0</v>
      </c>
      <c r="T498" s="2">
        <v>3350</v>
      </c>
      <c r="U498" s="2">
        <v>0</v>
      </c>
      <c r="V498" s="2">
        <v>3068.95</v>
      </c>
      <c r="W498" s="2">
        <v>0</v>
      </c>
      <c r="X498" s="2">
        <v>2738.39</v>
      </c>
      <c r="Y498" s="2">
        <v>0</v>
      </c>
      <c r="Z498" s="2">
        <v>2120.62</v>
      </c>
      <c r="AA498" s="2">
        <v>0</v>
      </c>
      <c r="AB498" s="2">
        <v>697.52</v>
      </c>
      <c r="AC498" s="2">
        <v>0</v>
      </c>
      <c r="AD498" s="2">
        <v>72.66</v>
      </c>
      <c r="AE498" s="2">
        <v>0</v>
      </c>
      <c r="AF498" s="2">
        <v>56.39</v>
      </c>
      <c r="AG498" s="2">
        <v>0</v>
      </c>
      <c r="AH498" s="2">
        <v>84.06</v>
      </c>
      <c r="AI498" s="2">
        <v>0</v>
      </c>
      <c r="AJ498" s="2">
        <v>1941.95</v>
      </c>
      <c r="AK498" s="2">
        <v>0</v>
      </c>
      <c r="AL498" s="2">
        <v>2659.46</v>
      </c>
      <c r="AM498" s="2">
        <v>0</v>
      </c>
      <c r="AN498" s="2">
        <v>2865.89</v>
      </c>
      <c r="AO498" s="2">
        <v>0</v>
      </c>
      <c r="AP498" s="2">
        <v>3199.46</v>
      </c>
      <c r="AQ498" s="2">
        <v>0</v>
      </c>
      <c r="AR498" s="2">
        <v>2949.9</v>
      </c>
      <c r="AS498" s="2">
        <v>0</v>
      </c>
      <c r="AT498" s="2">
        <v>2960.14</v>
      </c>
      <c r="AU498" s="2">
        <v>0</v>
      </c>
      <c r="AV498" s="2">
        <v>2330.7399999999998</v>
      </c>
      <c r="AW498" s="2">
        <v>0</v>
      </c>
      <c r="AX498" s="2">
        <v>2151.41</v>
      </c>
      <c r="AY498" s="2">
        <v>0</v>
      </c>
      <c r="AZ498" s="2">
        <v>548.41999999999996</v>
      </c>
      <c r="BA498" s="2">
        <v>0</v>
      </c>
      <c r="BB498" s="3">
        <f t="shared" si="15"/>
        <v>21820.48</v>
      </c>
      <c r="BC498" s="3">
        <f t="shared" si="16"/>
        <v>21699.34</v>
      </c>
    </row>
    <row r="499" spans="1:56">
      <c r="A499" t="s">
        <v>84</v>
      </c>
      <c r="B499">
        <v>323828</v>
      </c>
      <c r="C499" t="s">
        <v>144</v>
      </c>
      <c r="D499" t="s">
        <v>234</v>
      </c>
      <c r="E499" t="s">
        <v>94</v>
      </c>
      <c r="F499" s="2">
        <v>1084.0999999999999</v>
      </c>
      <c r="G499" s="2">
        <v>0</v>
      </c>
      <c r="H499" s="2">
        <v>1084.0999999999999</v>
      </c>
      <c r="I499" s="2">
        <v>0</v>
      </c>
      <c r="J499" s="2">
        <v>1084.0999999999999</v>
      </c>
      <c r="K499" s="2">
        <v>0</v>
      </c>
      <c r="L499" s="2">
        <v>1084.0999999999999</v>
      </c>
      <c r="M499" s="2">
        <v>0</v>
      </c>
      <c r="N499" s="2">
        <v>1084.0999999999999</v>
      </c>
      <c r="O499" s="2">
        <v>0</v>
      </c>
      <c r="P499" s="2">
        <v>1084.0999999999999</v>
      </c>
      <c r="Q499" s="2">
        <v>0</v>
      </c>
      <c r="R499" s="2">
        <v>1196.99</v>
      </c>
      <c r="S499" s="2">
        <v>0</v>
      </c>
      <c r="T499" s="2">
        <v>1196.99</v>
      </c>
      <c r="U499" s="2">
        <v>0</v>
      </c>
      <c r="V499" s="2">
        <v>1196.99</v>
      </c>
      <c r="W499" s="2">
        <v>0</v>
      </c>
      <c r="X499" s="2">
        <v>1196.99</v>
      </c>
      <c r="Y499" s="2">
        <v>0</v>
      </c>
      <c r="Z499" s="2">
        <v>1196.99</v>
      </c>
      <c r="AA499" s="2">
        <v>0</v>
      </c>
      <c r="AB499" s="2">
        <v>1196.99</v>
      </c>
      <c r="AC499" s="2">
        <v>0</v>
      </c>
      <c r="AD499" s="2">
        <v>1233.43</v>
      </c>
      <c r="AE499" s="2">
        <v>0</v>
      </c>
      <c r="AF499" s="2">
        <v>1233.43</v>
      </c>
      <c r="AG499" s="2">
        <v>0</v>
      </c>
      <c r="AH499" s="2">
        <v>1233.43</v>
      </c>
      <c r="AI499" s="2">
        <v>0</v>
      </c>
      <c r="AJ499" s="2">
        <v>1233.43</v>
      </c>
      <c r="AK499" s="2">
        <v>0</v>
      </c>
      <c r="AL499" s="2">
        <v>1233.43</v>
      </c>
      <c r="AM499" s="2">
        <v>0</v>
      </c>
      <c r="AN499" s="2">
        <v>1233.43</v>
      </c>
      <c r="AO499" s="2">
        <v>0</v>
      </c>
      <c r="AP499" s="2">
        <v>1233.43</v>
      </c>
      <c r="AQ499" s="2">
        <v>0</v>
      </c>
      <c r="AR499" s="2">
        <v>1027.3599999999999</v>
      </c>
      <c r="AS499" s="2">
        <v>0</v>
      </c>
      <c r="AT499" s="2">
        <v>945.38</v>
      </c>
      <c r="AU499" s="2">
        <v>0</v>
      </c>
      <c r="AV499" s="2">
        <v>945.38</v>
      </c>
      <c r="AW499" s="2">
        <v>0</v>
      </c>
      <c r="AX499" s="2">
        <v>945.38</v>
      </c>
      <c r="AY499" s="2">
        <v>0</v>
      </c>
      <c r="AZ499" s="2">
        <v>945.38</v>
      </c>
      <c r="BA499" s="2">
        <v>0</v>
      </c>
      <c r="BB499" s="3">
        <f t="shared" si="15"/>
        <v>13442.889999999998</v>
      </c>
      <c r="BC499" s="3">
        <f t="shared" si="16"/>
        <v>13686.539999999999</v>
      </c>
    </row>
    <row r="500" spans="1:56">
      <c r="A500" t="s">
        <v>84</v>
      </c>
      <c r="B500">
        <v>323828</v>
      </c>
      <c r="C500" t="s">
        <v>144</v>
      </c>
      <c r="D500" t="s">
        <v>233</v>
      </c>
      <c r="E500" t="s">
        <v>88</v>
      </c>
      <c r="F500" s="2">
        <v>231.62</v>
      </c>
      <c r="G500" s="2">
        <v>0</v>
      </c>
      <c r="H500" s="2">
        <v>357.38</v>
      </c>
      <c r="I500" s="2">
        <v>0</v>
      </c>
      <c r="J500" s="2">
        <v>278.91000000000003</v>
      </c>
      <c r="K500" s="2">
        <v>0</v>
      </c>
      <c r="L500" s="2">
        <v>1509.48</v>
      </c>
      <c r="M500" s="2">
        <v>0</v>
      </c>
      <c r="N500" s="2">
        <v>5746.9</v>
      </c>
      <c r="O500" s="2">
        <v>0</v>
      </c>
      <c r="P500" s="2">
        <v>10421.19</v>
      </c>
      <c r="Q500" s="2">
        <v>0</v>
      </c>
      <c r="R500" s="2">
        <v>17440.16</v>
      </c>
      <c r="S500" s="2">
        <v>0</v>
      </c>
      <c r="T500" s="2">
        <v>14664.83</v>
      </c>
      <c r="U500" s="2">
        <v>0</v>
      </c>
      <c r="V500" s="2">
        <v>12960.58</v>
      </c>
      <c r="W500" s="2">
        <v>0</v>
      </c>
      <c r="X500" s="2">
        <v>9406.64</v>
      </c>
      <c r="Y500" s="2">
        <v>0</v>
      </c>
      <c r="Z500" s="2">
        <v>6814.12</v>
      </c>
      <c r="AA500" s="2">
        <v>0</v>
      </c>
      <c r="AB500" s="2">
        <v>2299.38</v>
      </c>
      <c r="AC500" s="2">
        <v>0</v>
      </c>
      <c r="AD500" s="2">
        <v>229.61</v>
      </c>
      <c r="AE500" s="2">
        <v>0</v>
      </c>
      <c r="AF500" s="2">
        <v>179.72</v>
      </c>
      <c r="AG500" s="2">
        <v>0</v>
      </c>
      <c r="AH500" s="2">
        <v>268.42</v>
      </c>
      <c r="AI500" s="2">
        <v>0</v>
      </c>
      <c r="AJ500" s="2">
        <v>5473.24</v>
      </c>
      <c r="AK500" s="2">
        <v>0</v>
      </c>
      <c r="AL500" s="2">
        <v>8293.0400000000009</v>
      </c>
      <c r="AM500" s="2">
        <v>0</v>
      </c>
      <c r="AN500" s="2">
        <v>8816.61</v>
      </c>
      <c r="AO500" s="2">
        <v>0</v>
      </c>
      <c r="AP500" s="2">
        <v>10019.36</v>
      </c>
      <c r="AQ500" s="2">
        <v>0</v>
      </c>
      <c r="AR500" s="2">
        <v>8111.56</v>
      </c>
      <c r="AS500" s="2">
        <v>0</v>
      </c>
      <c r="AT500" s="2">
        <v>7149.19</v>
      </c>
      <c r="AU500" s="2">
        <v>0</v>
      </c>
      <c r="AV500" s="2">
        <v>4304.3500000000004</v>
      </c>
      <c r="AW500" s="2">
        <v>0</v>
      </c>
      <c r="AX500" s="2">
        <v>3394.55</v>
      </c>
      <c r="AY500" s="2">
        <v>0</v>
      </c>
      <c r="AZ500" s="2">
        <v>819.77</v>
      </c>
      <c r="BA500" s="2">
        <v>0</v>
      </c>
      <c r="BB500" s="3">
        <f t="shared" si="15"/>
        <v>57059.42</v>
      </c>
      <c r="BC500" s="3">
        <f t="shared" si="16"/>
        <v>82131.19</v>
      </c>
    </row>
    <row r="501" spans="1:56">
      <c r="A501" t="s">
        <v>84</v>
      </c>
      <c r="B501">
        <v>323828</v>
      </c>
      <c r="C501" t="s">
        <v>144</v>
      </c>
      <c r="D501" t="s">
        <v>232</v>
      </c>
      <c r="E501" t="s">
        <v>89</v>
      </c>
      <c r="F501" s="2">
        <v>531</v>
      </c>
      <c r="G501" s="2">
        <v>0</v>
      </c>
      <c r="H501" s="2">
        <v>531</v>
      </c>
      <c r="I501" s="2">
        <v>0</v>
      </c>
      <c r="J501" s="2">
        <v>531</v>
      </c>
      <c r="K501" s="2">
        <v>0</v>
      </c>
      <c r="L501" s="2">
        <v>531</v>
      </c>
      <c r="M501" s="2">
        <v>0</v>
      </c>
      <c r="N501" s="2">
        <v>531</v>
      </c>
      <c r="O501" s="2">
        <v>0</v>
      </c>
      <c r="P501" s="2">
        <v>531</v>
      </c>
      <c r="Q501" s="2">
        <v>0</v>
      </c>
      <c r="R501" s="2">
        <v>531</v>
      </c>
      <c r="S501" s="2">
        <v>0</v>
      </c>
      <c r="T501" s="2">
        <v>531</v>
      </c>
      <c r="U501" s="2">
        <v>0</v>
      </c>
      <c r="V501" s="2">
        <v>531</v>
      </c>
      <c r="W501" s="2">
        <v>0</v>
      </c>
      <c r="X501" s="2">
        <v>531</v>
      </c>
      <c r="Y501" s="2">
        <v>0</v>
      </c>
      <c r="Z501" s="2">
        <v>531</v>
      </c>
      <c r="AA501" s="2">
        <v>0</v>
      </c>
      <c r="AB501" s="2">
        <v>531</v>
      </c>
      <c r="AC501" s="2">
        <v>0</v>
      </c>
      <c r="AD501" s="2">
        <v>547</v>
      </c>
      <c r="AE501" s="2">
        <v>0</v>
      </c>
      <c r="AF501" s="2">
        <v>547</v>
      </c>
      <c r="AG501" s="2">
        <v>0</v>
      </c>
      <c r="AH501" s="2">
        <v>547</v>
      </c>
      <c r="AI501" s="2">
        <v>0</v>
      </c>
      <c r="AJ501" s="2">
        <v>547</v>
      </c>
      <c r="AK501" s="2">
        <v>0</v>
      </c>
      <c r="AL501" s="2">
        <v>547</v>
      </c>
      <c r="AM501" s="2">
        <v>0</v>
      </c>
      <c r="AN501" s="2">
        <v>547</v>
      </c>
      <c r="AO501" s="2">
        <v>0</v>
      </c>
      <c r="AP501" s="2">
        <v>547</v>
      </c>
      <c r="AQ501" s="2">
        <v>0</v>
      </c>
      <c r="AR501" s="2">
        <v>547</v>
      </c>
      <c r="AS501" s="2">
        <v>0</v>
      </c>
      <c r="AT501" s="2">
        <v>547</v>
      </c>
      <c r="AU501" s="2">
        <v>0</v>
      </c>
      <c r="AV501" s="2">
        <v>547</v>
      </c>
      <c r="AW501" s="2">
        <v>0</v>
      </c>
      <c r="AX501" s="2">
        <v>547</v>
      </c>
      <c r="AY501" s="2">
        <v>0</v>
      </c>
      <c r="AZ501" s="2">
        <v>547</v>
      </c>
      <c r="BA501" s="2">
        <v>0</v>
      </c>
      <c r="BB501" s="3">
        <f t="shared" si="15"/>
        <v>6564</v>
      </c>
      <c r="BC501" s="3">
        <f t="shared" si="16"/>
        <v>6372</v>
      </c>
    </row>
    <row r="502" spans="1:56">
      <c r="A502" t="s">
        <v>84</v>
      </c>
      <c r="B502">
        <v>323828</v>
      </c>
      <c r="C502" t="s">
        <v>144</v>
      </c>
      <c r="D502" t="s">
        <v>231</v>
      </c>
      <c r="E502" t="s">
        <v>64</v>
      </c>
      <c r="F502" s="2">
        <v>0</v>
      </c>
      <c r="G502" s="2">
        <v>0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  <c r="AB502" s="2">
        <v>0</v>
      </c>
      <c r="AC502" s="2">
        <v>0</v>
      </c>
      <c r="AD502" s="2">
        <v>0</v>
      </c>
      <c r="AE502" s="2">
        <v>0</v>
      </c>
      <c r="AF502" s="2">
        <v>0</v>
      </c>
      <c r="AG502" s="2">
        <v>0</v>
      </c>
      <c r="AH502" s="2">
        <v>0</v>
      </c>
      <c r="AI502" s="2">
        <v>0</v>
      </c>
      <c r="AJ502" s="2">
        <v>0</v>
      </c>
      <c r="AK502" s="2">
        <v>0</v>
      </c>
      <c r="AL502" s="2">
        <v>0</v>
      </c>
      <c r="AM502" s="2">
        <v>0</v>
      </c>
      <c r="AN502" s="2">
        <v>0</v>
      </c>
      <c r="AO502" s="2">
        <v>0</v>
      </c>
      <c r="AP502" s="2">
        <v>0</v>
      </c>
      <c r="AQ502" s="2">
        <v>0</v>
      </c>
      <c r="AR502" s="2">
        <v>0</v>
      </c>
      <c r="AS502" s="2">
        <v>0</v>
      </c>
      <c r="AT502" s="2">
        <v>0</v>
      </c>
      <c r="AU502" s="2">
        <v>0</v>
      </c>
      <c r="AV502" s="2">
        <v>0</v>
      </c>
      <c r="AW502" s="2">
        <v>0</v>
      </c>
      <c r="AX502" s="2">
        <v>0</v>
      </c>
      <c r="AY502" s="2">
        <v>0</v>
      </c>
      <c r="AZ502" s="2">
        <v>0</v>
      </c>
      <c r="BA502" s="2">
        <v>0</v>
      </c>
      <c r="BB502" s="3">
        <f t="shared" si="15"/>
        <v>0</v>
      </c>
      <c r="BC502" s="3">
        <f t="shared" si="16"/>
        <v>0</v>
      </c>
    </row>
    <row r="503" spans="1:56">
      <c r="A503" t="s">
        <v>54</v>
      </c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3">
        <f t="shared" si="15"/>
        <v>0</v>
      </c>
      <c r="BC503" s="3">
        <f t="shared" si="16"/>
        <v>0</v>
      </c>
    </row>
    <row r="504" spans="1:56">
      <c r="A504" t="s">
        <v>84</v>
      </c>
      <c r="B504">
        <v>325785</v>
      </c>
      <c r="C504" t="s">
        <v>182</v>
      </c>
      <c r="D504" t="s">
        <v>235</v>
      </c>
      <c r="E504" t="s">
        <v>86</v>
      </c>
      <c r="F504" s="2">
        <v>2509.58</v>
      </c>
      <c r="G504" s="2">
        <v>0</v>
      </c>
      <c r="H504" s="2">
        <v>2382.23</v>
      </c>
      <c r="I504" s="2">
        <v>0</v>
      </c>
      <c r="J504" s="2">
        <v>2275.67</v>
      </c>
      <c r="K504" s="2">
        <v>0</v>
      </c>
      <c r="L504" s="2">
        <v>2448.46</v>
      </c>
      <c r="M504" s="2">
        <v>0</v>
      </c>
      <c r="N504" s="2">
        <v>0</v>
      </c>
      <c r="O504" s="2">
        <v>311.2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  <c r="AB504" s="2">
        <v>0</v>
      </c>
      <c r="AC504" s="2">
        <v>0</v>
      </c>
      <c r="AD504" s="2">
        <v>0</v>
      </c>
      <c r="AE504" s="2">
        <v>0</v>
      </c>
      <c r="AF504" s="2">
        <v>0</v>
      </c>
      <c r="AG504" s="2">
        <v>0</v>
      </c>
      <c r="AH504" s="2">
        <v>0</v>
      </c>
      <c r="AI504" s="2">
        <v>0</v>
      </c>
      <c r="AJ504" s="2"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0</v>
      </c>
      <c r="AU504" s="2">
        <v>0</v>
      </c>
      <c r="AV504" s="2">
        <v>0</v>
      </c>
      <c r="AW504" s="2">
        <v>0</v>
      </c>
      <c r="AX504" s="2">
        <v>0</v>
      </c>
      <c r="AY504" s="2">
        <v>0</v>
      </c>
      <c r="AZ504" s="2">
        <v>0</v>
      </c>
      <c r="BA504" s="2">
        <v>0</v>
      </c>
      <c r="BB504" s="3">
        <f t="shared" si="15"/>
        <v>0</v>
      </c>
      <c r="BC504" s="3">
        <f t="shared" si="16"/>
        <v>9927.14</v>
      </c>
      <c r="BD504" s="3">
        <f>SUM(F504:AC504)</f>
        <v>9927.14</v>
      </c>
    </row>
    <row r="505" spans="1:56">
      <c r="A505" t="s">
        <v>84</v>
      </c>
      <c r="B505">
        <v>325785</v>
      </c>
      <c r="C505" t="s">
        <v>182</v>
      </c>
      <c r="D505" t="s">
        <v>234</v>
      </c>
      <c r="E505" t="s">
        <v>87</v>
      </c>
      <c r="F505" s="2">
        <v>1101.67</v>
      </c>
      <c r="G505" s="2">
        <v>0</v>
      </c>
      <c r="H505" s="2">
        <v>1101.67</v>
      </c>
      <c r="I505" s="2">
        <v>0</v>
      </c>
      <c r="J505" s="2">
        <v>1101.67</v>
      </c>
      <c r="K505" s="2">
        <v>0</v>
      </c>
      <c r="L505" s="2">
        <v>1101.67</v>
      </c>
      <c r="M505" s="2">
        <v>0</v>
      </c>
      <c r="N505" s="2">
        <v>959.34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  <c r="Y505" s="2">
        <v>0</v>
      </c>
      <c r="Z505" s="2">
        <v>0</v>
      </c>
      <c r="AA505" s="2">
        <v>0</v>
      </c>
      <c r="AB505" s="2">
        <v>0</v>
      </c>
      <c r="AC505" s="2">
        <v>0</v>
      </c>
      <c r="AD505" s="2">
        <v>0</v>
      </c>
      <c r="AE505" s="2">
        <v>0</v>
      </c>
      <c r="AF505" s="2">
        <v>0</v>
      </c>
      <c r="AG505" s="2">
        <v>0</v>
      </c>
      <c r="AH505" s="2">
        <v>0</v>
      </c>
      <c r="AI505" s="2">
        <v>0</v>
      </c>
      <c r="AJ505" s="2">
        <v>0</v>
      </c>
      <c r="AK505" s="2">
        <v>0</v>
      </c>
      <c r="AL505" s="2">
        <v>0</v>
      </c>
      <c r="AM505" s="2">
        <v>0</v>
      </c>
      <c r="AN505" s="2">
        <v>0</v>
      </c>
      <c r="AO505" s="2">
        <v>0</v>
      </c>
      <c r="AP505" s="2">
        <v>0</v>
      </c>
      <c r="AQ505" s="2">
        <v>0</v>
      </c>
      <c r="AR505" s="2">
        <v>0</v>
      </c>
      <c r="AS505" s="2">
        <v>0</v>
      </c>
      <c r="AT505" s="2">
        <v>0</v>
      </c>
      <c r="AU505" s="2">
        <v>0</v>
      </c>
      <c r="AV505" s="2">
        <v>0</v>
      </c>
      <c r="AW505" s="2">
        <v>0</v>
      </c>
      <c r="AX505" s="2">
        <v>0</v>
      </c>
      <c r="AY505" s="2">
        <v>0</v>
      </c>
      <c r="AZ505" s="2">
        <v>0</v>
      </c>
      <c r="BA505" s="2">
        <v>0</v>
      </c>
      <c r="BB505" s="3">
        <f t="shared" si="15"/>
        <v>0</v>
      </c>
      <c r="BC505" s="3">
        <f t="shared" si="16"/>
        <v>5366.02</v>
      </c>
      <c r="BD505" s="3"/>
    </row>
    <row r="506" spans="1:56">
      <c r="A506" t="s">
        <v>84</v>
      </c>
      <c r="B506">
        <v>325785</v>
      </c>
      <c r="C506" t="s">
        <v>182</v>
      </c>
      <c r="D506" t="s">
        <v>233</v>
      </c>
      <c r="E506" t="s">
        <v>88</v>
      </c>
      <c r="F506" s="2">
        <v>10106.06</v>
      </c>
      <c r="G506" s="2">
        <v>0</v>
      </c>
      <c r="H506" s="2">
        <v>9329.98</v>
      </c>
      <c r="I506" s="2">
        <v>0</v>
      </c>
      <c r="J506" s="2">
        <v>6521.45</v>
      </c>
      <c r="K506" s="2">
        <v>0</v>
      </c>
      <c r="L506" s="2">
        <v>7834.16</v>
      </c>
      <c r="M506" s="2">
        <v>0</v>
      </c>
      <c r="N506" s="2">
        <v>0</v>
      </c>
      <c r="O506" s="2">
        <v>787.18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  <c r="AB506" s="2">
        <v>0</v>
      </c>
      <c r="AC506" s="2">
        <v>0</v>
      </c>
      <c r="AD506" s="2">
        <v>0</v>
      </c>
      <c r="AE506" s="2">
        <v>0</v>
      </c>
      <c r="AF506" s="2">
        <v>0</v>
      </c>
      <c r="AG506" s="2">
        <v>0</v>
      </c>
      <c r="AH506" s="2">
        <v>0</v>
      </c>
      <c r="AI506" s="2">
        <v>0</v>
      </c>
      <c r="AJ506" s="2">
        <v>0</v>
      </c>
      <c r="AK506" s="2">
        <v>0</v>
      </c>
      <c r="AL506" s="2">
        <v>0</v>
      </c>
      <c r="AM506" s="2">
        <v>0</v>
      </c>
      <c r="AN506" s="2">
        <v>0</v>
      </c>
      <c r="AO506" s="2">
        <v>0</v>
      </c>
      <c r="AP506" s="2">
        <v>0</v>
      </c>
      <c r="AQ506" s="2">
        <v>0</v>
      </c>
      <c r="AR506" s="2">
        <v>0</v>
      </c>
      <c r="AS506" s="2">
        <v>0</v>
      </c>
      <c r="AT506" s="2">
        <v>0</v>
      </c>
      <c r="AU506" s="2">
        <v>0</v>
      </c>
      <c r="AV506" s="2">
        <v>0</v>
      </c>
      <c r="AW506" s="2">
        <v>0</v>
      </c>
      <c r="AX506" s="2">
        <v>0</v>
      </c>
      <c r="AY506" s="2">
        <v>0</v>
      </c>
      <c r="AZ506" s="2">
        <v>0</v>
      </c>
      <c r="BA506" s="2">
        <v>0</v>
      </c>
      <c r="BB506" s="3">
        <f t="shared" si="15"/>
        <v>0</v>
      </c>
      <c r="BC506" s="3">
        <f t="shared" si="16"/>
        <v>34578.83</v>
      </c>
      <c r="BD506" s="3"/>
    </row>
    <row r="507" spans="1:56">
      <c r="A507" t="s">
        <v>84</v>
      </c>
      <c r="B507">
        <v>325785</v>
      </c>
      <c r="C507" t="s">
        <v>182</v>
      </c>
      <c r="D507" t="s">
        <v>232</v>
      </c>
      <c r="E507" t="s">
        <v>89</v>
      </c>
      <c r="F507" s="2">
        <v>531</v>
      </c>
      <c r="G507" s="2">
        <v>0</v>
      </c>
      <c r="H507" s="2">
        <v>531</v>
      </c>
      <c r="I507" s="2">
        <v>0</v>
      </c>
      <c r="J507" s="2">
        <v>531</v>
      </c>
      <c r="K507" s="2">
        <v>0</v>
      </c>
      <c r="L507" s="2">
        <v>531</v>
      </c>
      <c r="M507" s="2">
        <v>0</v>
      </c>
      <c r="N507" s="2">
        <v>531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  <c r="AB507" s="2">
        <v>0</v>
      </c>
      <c r="AC507" s="2">
        <v>0</v>
      </c>
      <c r="AD507" s="2">
        <v>0</v>
      </c>
      <c r="AE507" s="2">
        <v>0</v>
      </c>
      <c r="AF507" s="2">
        <v>0</v>
      </c>
      <c r="AG507" s="2">
        <v>0</v>
      </c>
      <c r="AH507" s="2">
        <v>0</v>
      </c>
      <c r="AI507" s="2">
        <v>0</v>
      </c>
      <c r="AJ507" s="2">
        <v>0</v>
      </c>
      <c r="AK507" s="2">
        <v>0</v>
      </c>
      <c r="AL507" s="2">
        <v>0</v>
      </c>
      <c r="AM507" s="2">
        <v>0</v>
      </c>
      <c r="AN507" s="2">
        <v>0</v>
      </c>
      <c r="AO507" s="2">
        <v>0</v>
      </c>
      <c r="AP507" s="2">
        <v>0</v>
      </c>
      <c r="AQ507" s="2">
        <v>0</v>
      </c>
      <c r="AR507" s="2">
        <v>0</v>
      </c>
      <c r="AS507" s="2">
        <v>0</v>
      </c>
      <c r="AT507" s="2">
        <v>0</v>
      </c>
      <c r="AU507" s="2">
        <v>0</v>
      </c>
      <c r="AV507" s="2">
        <v>0</v>
      </c>
      <c r="AW507" s="2">
        <v>0</v>
      </c>
      <c r="AX507" s="2">
        <v>0</v>
      </c>
      <c r="AY507" s="2">
        <v>0</v>
      </c>
      <c r="AZ507" s="2">
        <v>0</v>
      </c>
      <c r="BA507" s="2">
        <v>0</v>
      </c>
      <c r="BB507" s="3">
        <f t="shared" si="15"/>
        <v>0</v>
      </c>
      <c r="BC507" s="3">
        <f t="shared" si="16"/>
        <v>2655</v>
      </c>
      <c r="BD507" s="3"/>
    </row>
    <row r="508" spans="1:56">
      <c r="A508" t="s">
        <v>84</v>
      </c>
      <c r="B508">
        <v>325785</v>
      </c>
      <c r="C508" t="s">
        <v>182</v>
      </c>
      <c r="D508" t="s">
        <v>231</v>
      </c>
      <c r="E508" t="s">
        <v>64</v>
      </c>
      <c r="F508" s="2">
        <v>346.24</v>
      </c>
      <c r="G508" s="2">
        <v>0</v>
      </c>
      <c r="H508" s="2">
        <v>325.87</v>
      </c>
      <c r="I508" s="2">
        <v>0</v>
      </c>
      <c r="J508" s="2">
        <v>308.83</v>
      </c>
      <c r="K508" s="2">
        <v>0</v>
      </c>
      <c r="L508" s="2">
        <v>336.46</v>
      </c>
      <c r="M508" s="2">
        <v>0</v>
      </c>
      <c r="N508" s="2">
        <v>120</v>
      </c>
      <c r="O508" s="2">
        <v>25.06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  <c r="Y508" s="2">
        <v>0</v>
      </c>
      <c r="Z508" s="2">
        <v>0</v>
      </c>
      <c r="AA508" s="2">
        <v>0</v>
      </c>
      <c r="AB508" s="2">
        <v>0</v>
      </c>
      <c r="AC508" s="2">
        <v>0</v>
      </c>
      <c r="AD508" s="2">
        <v>0</v>
      </c>
      <c r="AE508" s="2">
        <v>0</v>
      </c>
      <c r="AF508" s="2">
        <v>0</v>
      </c>
      <c r="AG508" s="2">
        <v>0</v>
      </c>
      <c r="AH508" s="2">
        <v>0</v>
      </c>
      <c r="AI508" s="2">
        <v>0</v>
      </c>
      <c r="AJ508" s="2">
        <v>0</v>
      </c>
      <c r="AK508" s="2">
        <v>0</v>
      </c>
      <c r="AL508" s="2">
        <v>0</v>
      </c>
      <c r="AM508" s="2">
        <v>0</v>
      </c>
      <c r="AN508" s="2">
        <v>0</v>
      </c>
      <c r="AO508" s="2">
        <v>0</v>
      </c>
      <c r="AP508" s="2">
        <v>0</v>
      </c>
      <c r="AQ508" s="2">
        <v>0</v>
      </c>
      <c r="AR508" s="2">
        <v>0</v>
      </c>
      <c r="AS508" s="2">
        <v>0</v>
      </c>
      <c r="AT508" s="2">
        <v>0</v>
      </c>
      <c r="AU508" s="2">
        <v>0</v>
      </c>
      <c r="AV508" s="2">
        <v>0</v>
      </c>
      <c r="AW508" s="2">
        <v>0</v>
      </c>
      <c r="AX508" s="2">
        <v>0</v>
      </c>
      <c r="AY508" s="2">
        <v>0</v>
      </c>
      <c r="AZ508" s="2">
        <v>0</v>
      </c>
      <c r="BA508" s="2">
        <v>0</v>
      </c>
      <c r="BB508" s="3">
        <f t="shared" si="15"/>
        <v>0</v>
      </c>
      <c r="BC508" s="3">
        <f t="shared" si="16"/>
        <v>1462.46</v>
      </c>
      <c r="BD508" s="3"/>
    </row>
    <row r="509" spans="1:56">
      <c r="A509" t="s">
        <v>54</v>
      </c>
      <c r="G509" s="2"/>
      <c r="I509" s="2"/>
      <c r="K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3">
        <f t="shared" si="15"/>
        <v>0</v>
      </c>
      <c r="BC509" s="3">
        <f t="shared" si="16"/>
        <v>0</v>
      </c>
    </row>
    <row r="510" spans="1:56">
      <c r="A510" t="s">
        <v>84</v>
      </c>
      <c r="B510">
        <v>325785</v>
      </c>
      <c r="C510" t="s">
        <v>182</v>
      </c>
      <c r="D510" t="s">
        <v>232</v>
      </c>
      <c r="E510" t="s">
        <v>110</v>
      </c>
      <c r="F510" s="2">
        <v>0</v>
      </c>
      <c r="G510" s="2">
        <v>0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  <c r="N510" s="2">
        <v>311.2</v>
      </c>
      <c r="O510" s="2">
        <v>-311.2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  <c r="Y510" s="2">
        <v>0</v>
      </c>
      <c r="Z510" s="2">
        <v>0</v>
      </c>
      <c r="AA510" s="2">
        <v>0</v>
      </c>
      <c r="AB510" s="2">
        <v>0</v>
      </c>
      <c r="AC510" s="2">
        <v>0</v>
      </c>
      <c r="AD510" s="2">
        <v>0</v>
      </c>
      <c r="AE510" s="2">
        <v>0</v>
      </c>
      <c r="AF510" s="2">
        <v>0</v>
      </c>
      <c r="AG510" s="2">
        <v>0</v>
      </c>
      <c r="AH510" s="2">
        <v>0</v>
      </c>
      <c r="AI510" s="2">
        <v>0</v>
      </c>
      <c r="AJ510" s="2">
        <v>0</v>
      </c>
      <c r="AK510" s="2">
        <v>0</v>
      </c>
      <c r="AL510" s="2">
        <v>0</v>
      </c>
      <c r="AM510" s="2">
        <v>0</v>
      </c>
      <c r="AN510" s="2">
        <v>0</v>
      </c>
      <c r="AO510" s="2">
        <v>0</v>
      </c>
      <c r="AP510" s="2">
        <v>0</v>
      </c>
      <c r="AQ510" s="2">
        <v>0</v>
      </c>
      <c r="AR510" s="2">
        <v>0</v>
      </c>
      <c r="AS510" s="2">
        <v>0</v>
      </c>
      <c r="AT510" s="2">
        <v>0</v>
      </c>
      <c r="AU510" s="2">
        <v>0</v>
      </c>
      <c r="AV510" s="2">
        <v>0</v>
      </c>
      <c r="AW510" s="2">
        <v>0</v>
      </c>
      <c r="AX510" s="2">
        <v>0</v>
      </c>
      <c r="AY510" s="2">
        <v>0</v>
      </c>
      <c r="AZ510" s="2">
        <v>0</v>
      </c>
      <c r="BA510" s="2">
        <v>0</v>
      </c>
      <c r="BB510" s="3">
        <f t="shared" si="15"/>
        <v>0</v>
      </c>
      <c r="BC510" s="3">
        <f t="shared" si="16"/>
        <v>0</v>
      </c>
      <c r="BD510" s="3">
        <f t="shared" ref="BD510" si="17">SUM(F510:AC510)</f>
        <v>0</v>
      </c>
    </row>
    <row r="511" spans="1:56"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3">
        <f t="shared" si="15"/>
        <v>0</v>
      </c>
      <c r="BC511" s="3">
        <f t="shared" si="16"/>
        <v>0</v>
      </c>
      <c r="BD511" s="3"/>
    </row>
    <row r="512" spans="1:56">
      <c r="A512" t="s">
        <v>84</v>
      </c>
      <c r="B512">
        <v>353696</v>
      </c>
      <c r="C512" t="s">
        <v>145</v>
      </c>
      <c r="D512" t="s">
        <v>235</v>
      </c>
      <c r="E512" t="s">
        <v>86</v>
      </c>
      <c r="F512" s="2">
        <v>3222.8</v>
      </c>
      <c r="G512" s="2">
        <v>0</v>
      </c>
      <c r="H512" s="2">
        <v>2718.34</v>
      </c>
      <c r="I512" s="2">
        <v>0</v>
      </c>
      <c r="J512" s="2">
        <v>3153.38</v>
      </c>
      <c r="K512" s="2">
        <v>0</v>
      </c>
      <c r="L512" s="2">
        <v>3487.64</v>
      </c>
      <c r="M512" s="2">
        <v>0</v>
      </c>
      <c r="N512" s="2">
        <v>4509.8</v>
      </c>
      <c r="O512" s="2">
        <v>0</v>
      </c>
      <c r="P512" s="2">
        <v>7154.93</v>
      </c>
      <c r="Q512" s="2">
        <v>0</v>
      </c>
      <c r="R512" s="2">
        <v>6949.44</v>
      </c>
      <c r="S512" s="2">
        <v>0</v>
      </c>
      <c r="T512" s="2">
        <v>5133.4799999999996</v>
      </c>
      <c r="U512" s="2">
        <v>0</v>
      </c>
      <c r="V512" s="2">
        <v>4473.7700000000004</v>
      </c>
      <c r="W512" s="2">
        <v>0</v>
      </c>
      <c r="X512" s="2">
        <v>4267.16</v>
      </c>
      <c r="Y512" s="2">
        <v>0</v>
      </c>
      <c r="Z512" s="2">
        <v>3056.89</v>
      </c>
      <c r="AA512" s="2">
        <v>0</v>
      </c>
      <c r="AB512" s="2">
        <v>2931.53</v>
      </c>
      <c r="AC512" s="2">
        <v>0</v>
      </c>
      <c r="AD512" s="2">
        <v>3400.35</v>
      </c>
      <c r="AE512" s="2">
        <v>0</v>
      </c>
      <c r="AF512" s="2">
        <v>2959.14</v>
      </c>
      <c r="AG512" s="2">
        <v>0</v>
      </c>
      <c r="AH512" s="2">
        <v>3333.98</v>
      </c>
      <c r="AI512" s="2">
        <v>0</v>
      </c>
      <c r="AJ512" s="2">
        <v>3058.62</v>
      </c>
      <c r="AK512" s="2">
        <v>0</v>
      </c>
      <c r="AL512" s="2">
        <v>3782.73</v>
      </c>
      <c r="AM512" s="2">
        <v>0</v>
      </c>
      <c r="AN512" s="2">
        <v>3595.08</v>
      </c>
      <c r="AO512" s="2">
        <v>0</v>
      </c>
      <c r="AP512" s="2">
        <v>6053.92</v>
      </c>
      <c r="AQ512" s="2">
        <v>0</v>
      </c>
      <c r="AR512" s="2">
        <v>3602.55</v>
      </c>
      <c r="AS512" s="2">
        <v>0</v>
      </c>
      <c r="AT512" s="2">
        <v>4218.55</v>
      </c>
      <c r="AU512" s="2">
        <v>0</v>
      </c>
      <c r="AV512" s="2">
        <v>3554.97</v>
      </c>
      <c r="AW512" s="2">
        <v>0</v>
      </c>
      <c r="AX512" s="2">
        <v>3150.79</v>
      </c>
      <c r="AY512" s="2">
        <v>0</v>
      </c>
      <c r="AZ512" s="2">
        <v>3272.45</v>
      </c>
      <c r="BA512" s="2">
        <v>0</v>
      </c>
      <c r="BB512" s="3">
        <f t="shared" si="15"/>
        <v>43983.13</v>
      </c>
      <c r="BC512" s="3">
        <f t="shared" si="16"/>
        <v>51059.16</v>
      </c>
    </row>
    <row r="513" spans="1:55">
      <c r="A513" t="s">
        <v>84</v>
      </c>
      <c r="B513">
        <v>353696</v>
      </c>
      <c r="C513" t="s">
        <v>145</v>
      </c>
      <c r="D513" t="s">
        <v>234</v>
      </c>
      <c r="E513" t="s">
        <v>87</v>
      </c>
      <c r="F513" s="2">
        <v>4690.37</v>
      </c>
      <c r="G513" s="2">
        <v>0</v>
      </c>
      <c r="H513" s="2">
        <v>4690.37</v>
      </c>
      <c r="I513" s="2">
        <v>0</v>
      </c>
      <c r="J513" s="2">
        <v>4690.37</v>
      </c>
      <c r="K513" s="2">
        <v>0</v>
      </c>
      <c r="L513" s="2">
        <v>4690.37</v>
      </c>
      <c r="M513" s="2">
        <v>0</v>
      </c>
      <c r="N513" s="2">
        <v>4690.37</v>
      </c>
      <c r="O513" s="2">
        <v>0</v>
      </c>
      <c r="P513" s="2">
        <v>4690.37</v>
      </c>
      <c r="Q513" s="2">
        <v>0</v>
      </c>
      <c r="R513" s="2">
        <v>4690.37</v>
      </c>
      <c r="S513" s="2">
        <v>0</v>
      </c>
      <c r="T513" s="2">
        <v>4690.37</v>
      </c>
      <c r="U513" s="2">
        <v>0</v>
      </c>
      <c r="V513" s="2">
        <v>4149.66</v>
      </c>
      <c r="W513" s="2">
        <v>0</v>
      </c>
      <c r="X513" s="2">
        <v>4149.66</v>
      </c>
      <c r="Y513" s="2">
        <v>0</v>
      </c>
      <c r="Z513" s="2">
        <v>4149.66</v>
      </c>
      <c r="AA513" s="2">
        <v>0</v>
      </c>
      <c r="AB513" s="2">
        <v>4149.66</v>
      </c>
      <c r="AC513" s="2">
        <v>0</v>
      </c>
      <c r="AD513" s="2">
        <v>4275.9799999999996</v>
      </c>
      <c r="AE513" s="2">
        <v>0</v>
      </c>
      <c r="AF513" s="2">
        <v>4275.9799999999996</v>
      </c>
      <c r="AG513" s="2">
        <v>0</v>
      </c>
      <c r="AH513" s="2">
        <v>4275.9799999999996</v>
      </c>
      <c r="AI513" s="2">
        <v>0</v>
      </c>
      <c r="AJ513" s="2">
        <v>4275.9799999999996</v>
      </c>
      <c r="AK513" s="2">
        <v>0</v>
      </c>
      <c r="AL513" s="2">
        <v>4275.9799999999996</v>
      </c>
      <c r="AM513" s="2">
        <v>0</v>
      </c>
      <c r="AN513" s="2">
        <v>4275.9799999999996</v>
      </c>
      <c r="AO513" s="2">
        <v>0</v>
      </c>
      <c r="AP513" s="2">
        <v>4275.9799999999996</v>
      </c>
      <c r="AQ513" s="2">
        <v>0</v>
      </c>
      <c r="AR513" s="2">
        <v>2681.3</v>
      </c>
      <c r="AS513" s="2">
        <v>0</v>
      </c>
      <c r="AT513" s="2">
        <v>2681.3</v>
      </c>
      <c r="AU513" s="2">
        <v>0</v>
      </c>
      <c r="AV513" s="2">
        <v>2681.3</v>
      </c>
      <c r="AW513" s="2">
        <v>0</v>
      </c>
      <c r="AX513" s="2">
        <v>2681.3</v>
      </c>
      <c r="AY513" s="2">
        <v>0</v>
      </c>
      <c r="AZ513" s="2">
        <v>2681.3</v>
      </c>
      <c r="BA513" s="2">
        <v>0</v>
      </c>
      <c r="BB513" s="3">
        <f t="shared" si="15"/>
        <v>43338.360000000008</v>
      </c>
      <c r="BC513" s="3">
        <f t="shared" si="16"/>
        <v>54121.600000000006</v>
      </c>
    </row>
    <row r="514" spans="1:55">
      <c r="A514" t="s">
        <v>84</v>
      </c>
      <c r="B514">
        <v>353696</v>
      </c>
      <c r="C514" t="s">
        <v>145</v>
      </c>
      <c r="D514" t="s">
        <v>233</v>
      </c>
      <c r="E514" t="s">
        <v>88</v>
      </c>
      <c r="F514" s="2">
        <v>13564.12</v>
      </c>
      <c r="G514" s="2">
        <v>0</v>
      </c>
      <c r="H514" s="2">
        <v>11597.43</v>
      </c>
      <c r="I514" s="2">
        <v>0</v>
      </c>
      <c r="J514" s="2">
        <v>14919.39</v>
      </c>
      <c r="K514" s="2">
        <v>0</v>
      </c>
      <c r="L514" s="2">
        <v>13215.79</v>
      </c>
      <c r="M514" s="2">
        <v>0</v>
      </c>
      <c r="N514" s="2">
        <v>19765.72</v>
      </c>
      <c r="O514" s="2">
        <v>0</v>
      </c>
      <c r="P514" s="2">
        <v>30450.35</v>
      </c>
      <c r="Q514" s="2">
        <v>0</v>
      </c>
      <c r="R514" s="2">
        <v>37860.800000000003</v>
      </c>
      <c r="S514" s="2">
        <v>0</v>
      </c>
      <c r="T514" s="2">
        <v>26263.19</v>
      </c>
      <c r="U514" s="2">
        <v>0</v>
      </c>
      <c r="V514" s="2">
        <v>22184.34</v>
      </c>
      <c r="W514" s="2">
        <v>0</v>
      </c>
      <c r="X514" s="2">
        <v>18157.18</v>
      </c>
      <c r="Y514" s="2">
        <v>0</v>
      </c>
      <c r="Z514" s="2">
        <v>12522.94</v>
      </c>
      <c r="AA514" s="2">
        <v>0</v>
      </c>
      <c r="AB514" s="2">
        <v>12026.55</v>
      </c>
      <c r="AC514" s="2">
        <v>0</v>
      </c>
      <c r="AD514" s="2">
        <v>14194.34</v>
      </c>
      <c r="AE514" s="2">
        <v>0</v>
      </c>
      <c r="AF514" s="2">
        <v>11538.65</v>
      </c>
      <c r="AG514" s="2">
        <v>0</v>
      </c>
      <c r="AH514" s="2">
        <v>13924.87</v>
      </c>
      <c r="AI514" s="2">
        <v>0</v>
      </c>
      <c r="AJ514" s="2">
        <v>10757.98</v>
      </c>
      <c r="AK514" s="2">
        <v>0</v>
      </c>
      <c r="AL514" s="2">
        <v>14363.83</v>
      </c>
      <c r="AM514" s="2">
        <v>0</v>
      </c>
      <c r="AN514" s="2">
        <v>12509.53</v>
      </c>
      <c r="AO514" s="2">
        <v>0</v>
      </c>
      <c r="AP514" s="2">
        <v>23806.06</v>
      </c>
      <c r="AQ514" s="2">
        <v>0</v>
      </c>
      <c r="AR514" s="2">
        <v>11012.56</v>
      </c>
      <c r="AS514" s="2">
        <v>0</v>
      </c>
      <c r="AT514" s="2">
        <v>12051.59</v>
      </c>
      <c r="AU514" s="2">
        <v>0</v>
      </c>
      <c r="AV514" s="2">
        <v>8674.66</v>
      </c>
      <c r="AW514" s="2">
        <v>0</v>
      </c>
      <c r="AX514" s="2">
        <v>6309.69</v>
      </c>
      <c r="AY514" s="2">
        <v>0</v>
      </c>
      <c r="AZ514" s="2">
        <v>6336.66</v>
      </c>
      <c r="BA514" s="2">
        <v>0</v>
      </c>
      <c r="BB514" s="3">
        <f t="shared" si="15"/>
        <v>145480.41999999998</v>
      </c>
      <c r="BC514" s="3">
        <f t="shared" si="16"/>
        <v>232527.80000000002</v>
      </c>
    </row>
    <row r="515" spans="1:55">
      <c r="A515" t="s">
        <v>84</v>
      </c>
      <c r="B515">
        <v>353696</v>
      </c>
      <c r="C515" t="s">
        <v>145</v>
      </c>
      <c r="D515" t="s">
        <v>232</v>
      </c>
      <c r="E515" t="s">
        <v>89</v>
      </c>
      <c r="F515" s="2">
        <v>531</v>
      </c>
      <c r="G515" s="2">
        <v>0</v>
      </c>
      <c r="H515" s="2">
        <v>531</v>
      </c>
      <c r="I515" s="2">
        <v>0</v>
      </c>
      <c r="J515" s="2">
        <v>531</v>
      </c>
      <c r="K515" s="2">
        <v>0</v>
      </c>
      <c r="L515" s="2">
        <v>531</v>
      </c>
      <c r="M515" s="2">
        <v>0</v>
      </c>
      <c r="N515" s="2">
        <v>531</v>
      </c>
      <c r="O515" s="2">
        <v>0</v>
      </c>
      <c r="P515" s="2">
        <v>531</v>
      </c>
      <c r="Q515" s="2">
        <v>0</v>
      </c>
      <c r="R515" s="2">
        <v>531</v>
      </c>
      <c r="S515" s="2">
        <v>0</v>
      </c>
      <c r="T515" s="2">
        <v>531</v>
      </c>
      <c r="U515" s="2">
        <v>0</v>
      </c>
      <c r="V515" s="2">
        <v>531</v>
      </c>
      <c r="W515" s="2">
        <v>0</v>
      </c>
      <c r="X515" s="2">
        <v>531</v>
      </c>
      <c r="Y515" s="2">
        <v>0</v>
      </c>
      <c r="Z515" s="2">
        <v>531</v>
      </c>
      <c r="AA515" s="2">
        <v>0</v>
      </c>
      <c r="AB515" s="2">
        <v>531</v>
      </c>
      <c r="AC515" s="2">
        <v>0</v>
      </c>
      <c r="AD515" s="2">
        <v>547</v>
      </c>
      <c r="AE515" s="2">
        <v>0</v>
      </c>
      <c r="AF515" s="2">
        <v>547</v>
      </c>
      <c r="AG515" s="2">
        <v>0</v>
      </c>
      <c r="AH515" s="2">
        <v>547</v>
      </c>
      <c r="AI515" s="2">
        <v>0</v>
      </c>
      <c r="AJ515" s="2">
        <v>547</v>
      </c>
      <c r="AK515" s="2">
        <v>0</v>
      </c>
      <c r="AL515" s="2">
        <v>547</v>
      </c>
      <c r="AM515" s="2">
        <v>0</v>
      </c>
      <c r="AN515" s="2">
        <v>547</v>
      </c>
      <c r="AO515" s="2">
        <v>0</v>
      </c>
      <c r="AP515" s="2">
        <v>547</v>
      </c>
      <c r="AQ515" s="2">
        <v>0</v>
      </c>
      <c r="AR515" s="2">
        <v>547</v>
      </c>
      <c r="AS515" s="2">
        <v>0</v>
      </c>
      <c r="AT515" s="2">
        <v>547</v>
      </c>
      <c r="AU515" s="2">
        <v>0</v>
      </c>
      <c r="AV515" s="2">
        <v>547</v>
      </c>
      <c r="AW515" s="2">
        <v>0</v>
      </c>
      <c r="AX515" s="2">
        <v>547</v>
      </c>
      <c r="AY515" s="2">
        <v>0</v>
      </c>
      <c r="AZ515" s="2">
        <v>547</v>
      </c>
      <c r="BA515" s="2">
        <v>0</v>
      </c>
      <c r="BB515" s="3">
        <f t="shared" si="15"/>
        <v>6564</v>
      </c>
      <c r="BC515" s="3">
        <f t="shared" si="16"/>
        <v>6372</v>
      </c>
    </row>
    <row r="516" spans="1:55">
      <c r="A516" t="s">
        <v>84</v>
      </c>
      <c r="B516">
        <v>353696</v>
      </c>
      <c r="C516" t="s">
        <v>145</v>
      </c>
      <c r="D516" t="s">
        <v>231</v>
      </c>
      <c r="E516" t="s">
        <v>64</v>
      </c>
      <c r="F516" s="2">
        <v>0</v>
      </c>
      <c r="G516" s="2">
        <v>0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  <c r="AB516" s="2">
        <v>0</v>
      </c>
      <c r="AC516" s="2">
        <v>0</v>
      </c>
      <c r="AD516" s="2">
        <v>0</v>
      </c>
      <c r="AE516" s="2">
        <v>0</v>
      </c>
      <c r="AF516" s="2">
        <v>0</v>
      </c>
      <c r="AG516" s="2">
        <v>0</v>
      </c>
      <c r="AH516" s="2">
        <v>0</v>
      </c>
      <c r="AI516" s="2">
        <v>0</v>
      </c>
      <c r="AJ516" s="2">
        <v>0</v>
      </c>
      <c r="AK516" s="2">
        <v>0</v>
      </c>
      <c r="AL516" s="2">
        <v>0</v>
      </c>
      <c r="AM516" s="2">
        <v>0</v>
      </c>
      <c r="AN516" s="2">
        <v>0</v>
      </c>
      <c r="AO516" s="2">
        <v>0</v>
      </c>
      <c r="AP516" s="2">
        <v>0</v>
      </c>
      <c r="AQ516" s="2">
        <v>0</v>
      </c>
      <c r="AR516" s="2">
        <v>0</v>
      </c>
      <c r="AS516" s="2">
        <v>0</v>
      </c>
      <c r="AT516" s="2">
        <v>0</v>
      </c>
      <c r="AU516" s="2">
        <v>0</v>
      </c>
      <c r="AV516" s="2">
        <v>0</v>
      </c>
      <c r="AW516" s="2">
        <v>0</v>
      </c>
      <c r="AX516" s="2">
        <v>0</v>
      </c>
      <c r="AY516" s="2">
        <v>0</v>
      </c>
      <c r="AZ516" s="2">
        <v>0</v>
      </c>
      <c r="BA516" s="2">
        <v>0</v>
      </c>
      <c r="BB516" s="3">
        <f t="shared" si="15"/>
        <v>0</v>
      </c>
      <c r="BC516" s="3">
        <f t="shared" si="16"/>
        <v>0</v>
      </c>
    </row>
    <row r="517" spans="1:55">
      <c r="A517" t="s">
        <v>54</v>
      </c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3">
        <f t="shared" ref="BB517:BB580" si="18">SUM(AD517:BA517)</f>
        <v>0</v>
      </c>
      <c r="BC517" s="3">
        <f t="shared" ref="BC517:BC580" si="19">SUM(F517:AC517)</f>
        <v>0</v>
      </c>
    </row>
    <row r="518" spans="1:55">
      <c r="A518" t="s">
        <v>84</v>
      </c>
      <c r="B518">
        <v>394462</v>
      </c>
      <c r="C518" t="s">
        <v>146</v>
      </c>
      <c r="D518" t="s">
        <v>235</v>
      </c>
      <c r="E518" t="s">
        <v>97</v>
      </c>
      <c r="F518" s="2">
        <v>2687.2</v>
      </c>
      <c r="G518" s="2">
        <v>0</v>
      </c>
      <c r="H518" s="2">
        <v>3667.65</v>
      </c>
      <c r="I518" s="2">
        <v>0</v>
      </c>
      <c r="J518" s="2">
        <v>3490.6</v>
      </c>
      <c r="K518" s="2">
        <v>0</v>
      </c>
      <c r="L518" s="2">
        <v>3474</v>
      </c>
      <c r="M518" s="2">
        <v>0</v>
      </c>
      <c r="N518" s="2">
        <v>4271.8500000000004</v>
      </c>
      <c r="O518" s="2">
        <v>0</v>
      </c>
      <c r="P518" s="2">
        <v>4662.7</v>
      </c>
      <c r="Q518" s="2">
        <v>0</v>
      </c>
      <c r="R518" s="2">
        <v>4230.8999999999996</v>
      </c>
      <c r="S518" s="2">
        <v>0</v>
      </c>
      <c r="T518" s="2">
        <v>3484.55</v>
      </c>
      <c r="U518" s="2">
        <v>0</v>
      </c>
      <c r="V518" s="2">
        <v>4335.6499999999996</v>
      </c>
      <c r="W518" s="2">
        <v>0</v>
      </c>
      <c r="X518" s="2">
        <v>2337.35</v>
      </c>
      <c r="Y518" s="2">
        <v>0</v>
      </c>
      <c r="Z518" s="2">
        <v>1767.25</v>
      </c>
      <c r="AA518" s="2">
        <v>0</v>
      </c>
      <c r="AB518" s="2">
        <v>3535.06</v>
      </c>
      <c r="AC518" s="2">
        <v>0</v>
      </c>
      <c r="AD518" s="2">
        <v>2672.64</v>
      </c>
      <c r="AE518" s="2">
        <v>0</v>
      </c>
      <c r="AF518" s="2">
        <v>3549.99</v>
      </c>
      <c r="AG518" s="2">
        <v>0</v>
      </c>
      <c r="AH518" s="2">
        <v>3963.39</v>
      </c>
      <c r="AI518" s="2">
        <v>0</v>
      </c>
      <c r="AJ518" s="2">
        <v>2949.96</v>
      </c>
      <c r="AK518" s="2">
        <v>0</v>
      </c>
      <c r="AL518" s="2">
        <v>3440.16</v>
      </c>
      <c r="AM518" s="2">
        <v>0</v>
      </c>
      <c r="AN518" s="2">
        <v>5213.3100000000004</v>
      </c>
      <c r="AO518" s="2">
        <v>0</v>
      </c>
      <c r="AP518" s="2">
        <v>4386.62</v>
      </c>
      <c r="AQ518" s="2">
        <v>0</v>
      </c>
      <c r="AR518" s="2">
        <v>2452.48</v>
      </c>
      <c r="AS518" s="2">
        <v>0</v>
      </c>
      <c r="AT518" s="2">
        <v>0</v>
      </c>
      <c r="AU518" s="2">
        <v>0</v>
      </c>
      <c r="AV518" s="2">
        <v>0</v>
      </c>
      <c r="AW518" s="2">
        <v>0</v>
      </c>
      <c r="AX518" s="2">
        <v>0</v>
      </c>
      <c r="AY518" s="2">
        <v>0</v>
      </c>
      <c r="AZ518" s="2">
        <v>0</v>
      </c>
      <c r="BA518" s="2">
        <v>0</v>
      </c>
      <c r="BB518" s="3">
        <f t="shared" si="18"/>
        <v>28628.55</v>
      </c>
      <c r="BC518" s="3">
        <f t="shared" si="19"/>
        <v>41944.759999999995</v>
      </c>
    </row>
    <row r="519" spans="1:55">
      <c r="A519" t="s">
        <v>84</v>
      </c>
      <c r="B519">
        <v>394462</v>
      </c>
      <c r="C519" t="s">
        <v>146</v>
      </c>
      <c r="D519" t="s">
        <v>234</v>
      </c>
      <c r="E519" t="s">
        <v>94</v>
      </c>
      <c r="F519" s="2">
        <v>3782.97</v>
      </c>
      <c r="G519" s="2">
        <v>0</v>
      </c>
      <c r="H519" s="2">
        <v>3782.97</v>
      </c>
      <c r="I519" s="2">
        <v>-3880.34</v>
      </c>
      <c r="J519" s="2">
        <v>3782.97</v>
      </c>
      <c r="K519" s="2">
        <v>-1940.17</v>
      </c>
      <c r="L519" s="2">
        <v>3782.97</v>
      </c>
      <c r="M519" s="2">
        <v>-1940.17</v>
      </c>
      <c r="N519" s="2">
        <v>3782.97</v>
      </c>
      <c r="O519" s="2">
        <v>0</v>
      </c>
      <c r="P519" s="2">
        <v>3782.97</v>
      </c>
      <c r="Q519" s="2">
        <v>-3880.34</v>
      </c>
      <c r="R519" s="2">
        <v>3782.97</v>
      </c>
      <c r="S519" s="2">
        <v>-1940.17</v>
      </c>
      <c r="T519" s="2">
        <v>3541.93</v>
      </c>
      <c r="U519" s="2">
        <v>-1699.13</v>
      </c>
      <c r="V519" s="2">
        <v>3541.93</v>
      </c>
      <c r="W519" s="2">
        <v>0</v>
      </c>
      <c r="X519" s="2">
        <v>3260.58</v>
      </c>
      <c r="Y519" s="2">
        <v>-3116.91</v>
      </c>
      <c r="Z519" s="2">
        <v>3260.58</v>
      </c>
      <c r="AA519" s="2">
        <v>-1417.78</v>
      </c>
      <c r="AB519" s="2">
        <v>3359.85</v>
      </c>
      <c r="AC519" s="2">
        <v>0</v>
      </c>
      <c r="AD519" s="2">
        <v>3359.85</v>
      </c>
      <c r="AE519" s="2">
        <v>-2921.9</v>
      </c>
      <c r="AF519" s="2">
        <v>3359.85</v>
      </c>
      <c r="AG519" s="2">
        <v>-1460.95</v>
      </c>
      <c r="AH519" s="2">
        <v>3359.85</v>
      </c>
      <c r="AI519" s="2">
        <v>-1460.95</v>
      </c>
      <c r="AJ519" s="2">
        <v>3359.85</v>
      </c>
      <c r="AK519" s="2">
        <v>-1460.95</v>
      </c>
      <c r="AL519" s="2">
        <v>3359.85</v>
      </c>
      <c r="AM519" s="2">
        <v>0</v>
      </c>
      <c r="AN519" s="2">
        <v>3359.85</v>
      </c>
      <c r="AO519" s="2">
        <v>-2921.9</v>
      </c>
      <c r="AP519" s="2">
        <v>3364.98</v>
      </c>
      <c r="AQ519" s="2">
        <v>-1466.08</v>
      </c>
      <c r="AR519" s="2">
        <v>3364.98</v>
      </c>
      <c r="AS519" s="2">
        <v>-1466.08</v>
      </c>
      <c r="AT519" s="2">
        <v>0</v>
      </c>
      <c r="AU519" s="2">
        <v>0</v>
      </c>
      <c r="AV519" s="2">
        <v>0</v>
      </c>
      <c r="AW519" s="2">
        <v>0</v>
      </c>
      <c r="AX519" s="2">
        <v>0</v>
      </c>
      <c r="AY519" s="2">
        <v>0</v>
      </c>
      <c r="AZ519" s="2">
        <v>0</v>
      </c>
      <c r="BA519" s="2">
        <v>0</v>
      </c>
      <c r="BB519" s="3">
        <f t="shared" si="18"/>
        <v>13730.249999999998</v>
      </c>
      <c r="BC519" s="3">
        <f t="shared" si="19"/>
        <v>23630.649999999994</v>
      </c>
    </row>
    <row r="520" spans="1:55">
      <c r="A520" t="s">
        <v>84</v>
      </c>
      <c r="B520">
        <v>394462</v>
      </c>
      <c r="C520" t="s">
        <v>146</v>
      </c>
      <c r="D520" t="s">
        <v>233</v>
      </c>
      <c r="E520" t="s">
        <v>88</v>
      </c>
      <c r="F520" s="2">
        <v>28412.84</v>
      </c>
      <c r="G520" s="2">
        <v>0</v>
      </c>
      <c r="H520" s="2">
        <v>39343.620000000003</v>
      </c>
      <c r="I520" s="2">
        <v>0</v>
      </c>
      <c r="J520" s="2">
        <v>28534.959999999999</v>
      </c>
      <c r="K520" s="2">
        <v>0</v>
      </c>
      <c r="L520" s="2">
        <v>29760.37</v>
      </c>
      <c r="M520" s="2">
        <v>0</v>
      </c>
      <c r="N520" s="2">
        <v>31768.89</v>
      </c>
      <c r="O520" s="2">
        <v>0</v>
      </c>
      <c r="P520" s="2">
        <v>44627.63</v>
      </c>
      <c r="Q520" s="2">
        <v>0</v>
      </c>
      <c r="R520" s="2">
        <v>40721.57</v>
      </c>
      <c r="S520" s="2">
        <v>0</v>
      </c>
      <c r="T520" s="2">
        <v>33860.769999999997</v>
      </c>
      <c r="U520" s="2">
        <v>0</v>
      </c>
      <c r="V520" s="2">
        <v>36729.03</v>
      </c>
      <c r="W520" s="2">
        <v>0</v>
      </c>
      <c r="X520" s="2">
        <v>22080.95</v>
      </c>
      <c r="Y520" s="2">
        <v>0</v>
      </c>
      <c r="Z520" s="2">
        <v>17127.830000000002</v>
      </c>
      <c r="AA520" s="2">
        <v>0</v>
      </c>
      <c r="AB520" s="2">
        <v>32655.15</v>
      </c>
      <c r="AC520" s="2">
        <v>0</v>
      </c>
      <c r="AD520" s="2">
        <v>24897.22</v>
      </c>
      <c r="AE520" s="2">
        <v>0</v>
      </c>
      <c r="AF520" s="2">
        <v>33137.089999999997</v>
      </c>
      <c r="AG520" s="2">
        <v>0</v>
      </c>
      <c r="AH520" s="2">
        <v>32652.22</v>
      </c>
      <c r="AI520" s="2">
        <v>0</v>
      </c>
      <c r="AJ520" s="2">
        <v>23608.19</v>
      </c>
      <c r="AK520" s="2">
        <v>0</v>
      </c>
      <c r="AL520" s="2">
        <v>25798.58</v>
      </c>
      <c r="AM520" s="2">
        <v>0</v>
      </c>
      <c r="AN520" s="2">
        <v>37285.21</v>
      </c>
      <c r="AO520" s="2">
        <v>0</v>
      </c>
      <c r="AP520" s="2">
        <v>28872.37</v>
      </c>
      <c r="AQ520" s="2">
        <v>0</v>
      </c>
      <c r="AR520" s="2">
        <v>14147.49</v>
      </c>
      <c r="AS520" s="2">
        <v>0</v>
      </c>
      <c r="AT520" s="2">
        <v>0</v>
      </c>
      <c r="AU520" s="2">
        <v>0</v>
      </c>
      <c r="AV520" s="2">
        <v>0</v>
      </c>
      <c r="AW520" s="2">
        <v>0</v>
      </c>
      <c r="AX520" s="2">
        <v>0</v>
      </c>
      <c r="AY520" s="2">
        <v>0</v>
      </c>
      <c r="AZ520" s="2">
        <v>0</v>
      </c>
      <c r="BA520" s="2">
        <v>0</v>
      </c>
      <c r="BB520" s="3">
        <f t="shared" si="18"/>
        <v>220398.36999999997</v>
      </c>
      <c r="BC520" s="3">
        <f t="shared" si="19"/>
        <v>385623.6100000001</v>
      </c>
    </row>
    <row r="521" spans="1:55">
      <c r="A521" t="s">
        <v>84</v>
      </c>
      <c r="B521">
        <v>394462</v>
      </c>
      <c r="C521" t="s">
        <v>146</v>
      </c>
      <c r="D521" t="s">
        <v>232</v>
      </c>
      <c r="E521" t="s">
        <v>89</v>
      </c>
      <c r="F521" s="2">
        <v>531</v>
      </c>
      <c r="G521" s="2">
        <v>0</v>
      </c>
      <c r="H521" s="2">
        <v>531</v>
      </c>
      <c r="I521" s="2">
        <v>0</v>
      </c>
      <c r="J521" s="2">
        <v>531</v>
      </c>
      <c r="K521" s="2">
        <v>0</v>
      </c>
      <c r="L521" s="2">
        <v>531</v>
      </c>
      <c r="M521" s="2">
        <v>0</v>
      </c>
      <c r="N521" s="2">
        <v>531</v>
      </c>
      <c r="O521" s="2">
        <v>0</v>
      </c>
      <c r="P521" s="2">
        <v>531</v>
      </c>
      <c r="Q521" s="2">
        <v>0</v>
      </c>
      <c r="R521" s="2">
        <v>531</v>
      </c>
      <c r="S521" s="2">
        <v>0</v>
      </c>
      <c r="T521" s="2">
        <v>531</v>
      </c>
      <c r="U521" s="2">
        <v>0</v>
      </c>
      <c r="V521" s="2">
        <v>531</v>
      </c>
      <c r="W521" s="2">
        <v>0</v>
      </c>
      <c r="X521" s="2">
        <v>531</v>
      </c>
      <c r="Y521" s="2">
        <v>0</v>
      </c>
      <c r="Z521" s="2">
        <v>531</v>
      </c>
      <c r="AA521" s="2">
        <v>0</v>
      </c>
      <c r="AB521" s="2">
        <v>547</v>
      </c>
      <c r="AC521" s="2">
        <v>0</v>
      </c>
      <c r="AD521" s="2">
        <v>547</v>
      </c>
      <c r="AE521" s="2">
        <v>0</v>
      </c>
      <c r="AF521" s="2">
        <v>547</v>
      </c>
      <c r="AG521" s="2">
        <v>0</v>
      </c>
      <c r="AH521" s="2">
        <v>547</v>
      </c>
      <c r="AI521" s="2">
        <v>0</v>
      </c>
      <c r="AJ521" s="2">
        <v>547</v>
      </c>
      <c r="AK521" s="2">
        <v>0</v>
      </c>
      <c r="AL521" s="2">
        <v>547</v>
      </c>
      <c r="AM521" s="2">
        <v>0</v>
      </c>
      <c r="AN521" s="2">
        <v>547</v>
      </c>
      <c r="AO521" s="2">
        <v>0</v>
      </c>
      <c r="AP521" s="2">
        <v>547</v>
      </c>
      <c r="AQ521" s="2">
        <v>0</v>
      </c>
      <c r="AR521" s="2">
        <v>547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0</v>
      </c>
      <c r="AY521" s="2">
        <v>0</v>
      </c>
      <c r="AZ521" s="2">
        <v>0</v>
      </c>
      <c r="BA521" s="2">
        <v>0</v>
      </c>
      <c r="BB521" s="3">
        <f t="shared" si="18"/>
        <v>4376</v>
      </c>
      <c r="BC521" s="3">
        <f t="shared" si="19"/>
        <v>6388</v>
      </c>
    </row>
    <row r="522" spans="1:55">
      <c r="A522" t="s">
        <v>84</v>
      </c>
      <c r="B522">
        <v>394462</v>
      </c>
      <c r="C522" t="s">
        <v>146</v>
      </c>
      <c r="D522" t="s">
        <v>231</v>
      </c>
      <c r="E522" t="s">
        <v>64</v>
      </c>
      <c r="F522" s="2">
        <v>756.06</v>
      </c>
      <c r="G522" s="2">
        <v>0</v>
      </c>
      <c r="H522" s="2">
        <v>988.13</v>
      </c>
      <c r="I522" s="2">
        <v>0</v>
      </c>
      <c r="J522" s="2">
        <v>946.23</v>
      </c>
      <c r="K522" s="2">
        <v>0</v>
      </c>
      <c r="L522" s="2">
        <v>942.3</v>
      </c>
      <c r="M522" s="2">
        <v>0</v>
      </c>
      <c r="N522" s="2">
        <v>1131.1500000000001</v>
      </c>
      <c r="O522" s="2">
        <v>0</v>
      </c>
      <c r="P522" s="2">
        <v>1223.6600000000001</v>
      </c>
      <c r="Q522" s="2">
        <v>0</v>
      </c>
      <c r="R522" s="2">
        <v>1121.45</v>
      </c>
      <c r="S522" s="2">
        <v>0</v>
      </c>
      <c r="T522" s="2">
        <v>944.79</v>
      </c>
      <c r="U522" s="2">
        <v>0</v>
      </c>
      <c r="V522" s="2">
        <v>1146.25</v>
      </c>
      <c r="W522" s="2">
        <v>0</v>
      </c>
      <c r="X522" s="2">
        <v>673.25</v>
      </c>
      <c r="Y522" s="2">
        <v>0</v>
      </c>
      <c r="Z522" s="2">
        <v>538.30999999999995</v>
      </c>
      <c r="AA522" s="2">
        <v>0</v>
      </c>
      <c r="AB522" s="2">
        <v>924.57</v>
      </c>
      <c r="AC522" s="2">
        <v>0</v>
      </c>
      <c r="AD522" s="2">
        <v>728.28</v>
      </c>
      <c r="AE522" s="2">
        <v>0</v>
      </c>
      <c r="AF522" s="2">
        <v>927.96</v>
      </c>
      <c r="AG522" s="2">
        <v>0</v>
      </c>
      <c r="AH522" s="2">
        <v>1022.05</v>
      </c>
      <c r="AI522" s="2">
        <v>0</v>
      </c>
      <c r="AJ522" s="2">
        <v>791.4</v>
      </c>
      <c r="AK522" s="2">
        <v>0</v>
      </c>
      <c r="AL522" s="2">
        <v>902.97</v>
      </c>
      <c r="AM522" s="2">
        <v>0</v>
      </c>
      <c r="AN522" s="2">
        <v>1306.53</v>
      </c>
      <c r="AO522" s="2">
        <v>0</v>
      </c>
      <c r="AP522" s="2">
        <v>1118.3800000000001</v>
      </c>
      <c r="AQ522" s="2">
        <v>0</v>
      </c>
      <c r="AR522" s="2">
        <v>678.17</v>
      </c>
      <c r="AS522" s="2">
        <v>0</v>
      </c>
      <c r="AT522" s="2">
        <v>0</v>
      </c>
      <c r="AU522" s="2">
        <v>0</v>
      </c>
      <c r="AV522" s="2">
        <v>0</v>
      </c>
      <c r="AW522" s="2">
        <v>0</v>
      </c>
      <c r="AX522" s="2">
        <v>0</v>
      </c>
      <c r="AY522" s="2">
        <v>0</v>
      </c>
      <c r="AZ522" s="2">
        <v>0</v>
      </c>
      <c r="BA522" s="2">
        <v>0</v>
      </c>
      <c r="BB522" s="3">
        <f t="shared" si="18"/>
        <v>7475.74</v>
      </c>
      <c r="BC522" s="3">
        <f t="shared" si="19"/>
        <v>11336.15</v>
      </c>
    </row>
    <row r="523" spans="1:55">
      <c r="A523" t="s">
        <v>54</v>
      </c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3">
        <f t="shared" si="18"/>
        <v>0</v>
      </c>
      <c r="BC523" s="3">
        <f t="shared" si="19"/>
        <v>0</v>
      </c>
    </row>
    <row r="524" spans="1:55">
      <c r="A524" t="s">
        <v>84</v>
      </c>
      <c r="B524">
        <v>397572</v>
      </c>
      <c r="C524" t="s">
        <v>147</v>
      </c>
      <c r="D524" t="s">
        <v>235</v>
      </c>
      <c r="E524" t="s">
        <v>101</v>
      </c>
      <c r="F524" s="2">
        <v>0</v>
      </c>
      <c r="G524" s="2">
        <v>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4689.99</v>
      </c>
      <c r="O524" s="2">
        <v>0</v>
      </c>
      <c r="P524" s="2">
        <v>5410.75</v>
      </c>
      <c r="Q524" s="2">
        <v>0</v>
      </c>
      <c r="R524" s="2">
        <v>5527.45</v>
      </c>
      <c r="S524" s="2">
        <v>0</v>
      </c>
      <c r="T524" s="2">
        <v>5153.75</v>
      </c>
      <c r="U524" s="2">
        <v>0</v>
      </c>
      <c r="V524" s="2">
        <v>5633.35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  <c r="AB524" s="2">
        <v>0</v>
      </c>
      <c r="AC524" s="2">
        <v>0</v>
      </c>
      <c r="AD524" s="2">
        <v>0</v>
      </c>
      <c r="AE524" s="2">
        <v>0</v>
      </c>
      <c r="AF524" s="2">
        <v>0</v>
      </c>
      <c r="AG524" s="2">
        <v>0</v>
      </c>
      <c r="AH524" s="2">
        <v>0</v>
      </c>
      <c r="AI524" s="2">
        <v>0</v>
      </c>
      <c r="AJ524" s="2">
        <v>0</v>
      </c>
      <c r="AK524" s="2">
        <v>0</v>
      </c>
      <c r="AL524" s="2">
        <v>0</v>
      </c>
      <c r="AM524" s="2">
        <v>0</v>
      </c>
      <c r="AN524" s="2">
        <v>0</v>
      </c>
      <c r="AO524" s="2">
        <v>0</v>
      </c>
      <c r="AP524" s="2">
        <v>0</v>
      </c>
      <c r="AQ524" s="2">
        <v>0</v>
      </c>
      <c r="AR524" s="2">
        <v>0</v>
      </c>
      <c r="AS524" s="2">
        <v>0</v>
      </c>
      <c r="AT524" s="2">
        <v>0</v>
      </c>
      <c r="AU524" s="2">
        <v>0</v>
      </c>
      <c r="AV524" s="2">
        <v>0</v>
      </c>
      <c r="AW524" s="2">
        <v>0</v>
      </c>
      <c r="AX524" s="2">
        <v>0</v>
      </c>
      <c r="AY524" s="2">
        <v>0</v>
      </c>
      <c r="AZ524" s="2">
        <v>0</v>
      </c>
      <c r="BA524" s="2">
        <v>0</v>
      </c>
      <c r="BB524" s="3">
        <f t="shared" si="18"/>
        <v>0</v>
      </c>
      <c r="BC524" s="3">
        <f t="shared" si="19"/>
        <v>26415.29</v>
      </c>
    </row>
    <row r="525" spans="1:55">
      <c r="A525" t="s">
        <v>84</v>
      </c>
      <c r="B525">
        <v>397572</v>
      </c>
      <c r="C525" t="s">
        <v>147</v>
      </c>
      <c r="D525" t="s">
        <v>233</v>
      </c>
      <c r="E525" t="s">
        <v>93</v>
      </c>
      <c r="F525" s="2">
        <v>0</v>
      </c>
      <c r="G525" s="2">
        <v>0</v>
      </c>
      <c r="H525" s="2">
        <v>0</v>
      </c>
      <c r="I525" s="2">
        <v>0</v>
      </c>
      <c r="J525" s="2">
        <v>0</v>
      </c>
      <c r="K525" s="2">
        <v>0</v>
      </c>
      <c r="L525" s="2">
        <v>0</v>
      </c>
      <c r="M525" s="2">
        <v>0</v>
      </c>
      <c r="N525" s="2">
        <v>22930.23</v>
      </c>
      <c r="O525" s="2">
        <v>0</v>
      </c>
      <c r="P525" s="2">
        <v>27527.51</v>
      </c>
      <c r="Q525" s="2">
        <v>0</v>
      </c>
      <c r="R525" s="2">
        <v>28271.86</v>
      </c>
      <c r="S525" s="2">
        <v>0</v>
      </c>
      <c r="T525" s="2">
        <v>25888.26</v>
      </c>
      <c r="U525" s="2">
        <v>0</v>
      </c>
      <c r="V525" s="2">
        <v>28947.29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  <c r="AB525" s="2">
        <v>0</v>
      </c>
      <c r="AC525" s="2">
        <v>0</v>
      </c>
      <c r="AD525" s="2">
        <v>0</v>
      </c>
      <c r="AE525" s="2">
        <v>0</v>
      </c>
      <c r="AF525" s="2">
        <v>0</v>
      </c>
      <c r="AG525" s="2">
        <v>0</v>
      </c>
      <c r="AH525" s="2">
        <v>0</v>
      </c>
      <c r="AI525" s="2">
        <v>0</v>
      </c>
      <c r="AJ525" s="2">
        <v>0</v>
      </c>
      <c r="AK525" s="2">
        <v>0</v>
      </c>
      <c r="AL525" s="2">
        <v>0</v>
      </c>
      <c r="AM525" s="2">
        <v>0</v>
      </c>
      <c r="AN525" s="2">
        <v>0</v>
      </c>
      <c r="AO525" s="2">
        <v>0</v>
      </c>
      <c r="AP525" s="2">
        <v>0</v>
      </c>
      <c r="AQ525" s="2">
        <v>0</v>
      </c>
      <c r="AR525" s="2">
        <v>0</v>
      </c>
      <c r="AS525" s="2">
        <v>0</v>
      </c>
      <c r="AT525" s="2">
        <v>0</v>
      </c>
      <c r="AU525" s="2">
        <v>0</v>
      </c>
      <c r="AV525" s="2">
        <v>0</v>
      </c>
      <c r="AW525" s="2">
        <v>0</v>
      </c>
      <c r="AX525" s="2">
        <v>0</v>
      </c>
      <c r="AY525" s="2">
        <v>0</v>
      </c>
      <c r="AZ525" s="2">
        <v>0</v>
      </c>
      <c r="BA525" s="2">
        <v>0</v>
      </c>
      <c r="BB525" s="3">
        <f t="shared" si="18"/>
        <v>0</v>
      </c>
      <c r="BC525" s="3">
        <f t="shared" si="19"/>
        <v>133565.15</v>
      </c>
    </row>
    <row r="526" spans="1:55">
      <c r="A526" t="s">
        <v>84</v>
      </c>
      <c r="B526">
        <v>397572</v>
      </c>
      <c r="C526" t="s">
        <v>147</v>
      </c>
      <c r="D526" t="s">
        <v>234</v>
      </c>
      <c r="E526" t="s">
        <v>87</v>
      </c>
      <c r="F526" s="2">
        <v>0</v>
      </c>
      <c r="G526" s="2">
        <v>0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  <c r="N526" s="2">
        <v>2984.25</v>
      </c>
      <c r="O526" s="2">
        <v>0</v>
      </c>
      <c r="P526" s="2">
        <v>2984.25</v>
      </c>
      <c r="Q526" s="2">
        <v>0</v>
      </c>
      <c r="R526" s="2">
        <v>3358.42</v>
      </c>
      <c r="S526" s="2">
        <v>0</v>
      </c>
      <c r="T526" s="2">
        <v>3358.42</v>
      </c>
      <c r="U526" s="2">
        <v>0</v>
      </c>
      <c r="V526" s="2">
        <v>3358.42</v>
      </c>
      <c r="W526" s="2">
        <v>0</v>
      </c>
      <c r="X526" s="2">
        <v>0</v>
      </c>
      <c r="Y526" s="2">
        <v>0</v>
      </c>
      <c r="Z526" s="2">
        <v>0</v>
      </c>
      <c r="AA526" s="2">
        <v>0</v>
      </c>
      <c r="AB526" s="2">
        <v>0</v>
      </c>
      <c r="AC526" s="2">
        <v>0</v>
      </c>
      <c r="AD526" s="2">
        <v>0</v>
      </c>
      <c r="AE526" s="2">
        <v>0</v>
      </c>
      <c r="AF526" s="2">
        <v>0</v>
      </c>
      <c r="AG526" s="2">
        <v>0</v>
      </c>
      <c r="AH526" s="2">
        <v>0</v>
      </c>
      <c r="AI526" s="2">
        <v>0</v>
      </c>
      <c r="AJ526" s="2">
        <v>0</v>
      </c>
      <c r="AK526" s="2">
        <v>0</v>
      </c>
      <c r="AL526" s="2">
        <v>0</v>
      </c>
      <c r="AM526" s="2">
        <v>0</v>
      </c>
      <c r="AN526" s="2">
        <v>0</v>
      </c>
      <c r="AO526" s="2">
        <v>0</v>
      </c>
      <c r="AP526" s="2">
        <v>0</v>
      </c>
      <c r="AQ526" s="2">
        <v>0</v>
      </c>
      <c r="AR526" s="2">
        <v>0</v>
      </c>
      <c r="AS526" s="2">
        <v>0</v>
      </c>
      <c r="AT526" s="2">
        <v>0</v>
      </c>
      <c r="AU526" s="2">
        <v>0</v>
      </c>
      <c r="AV526" s="2">
        <v>0</v>
      </c>
      <c r="AW526" s="2">
        <v>0</v>
      </c>
      <c r="AX526" s="2">
        <v>0</v>
      </c>
      <c r="AY526" s="2">
        <v>0</v>
      </c>
      <c r="AZ526" s="2">
        <v>0</v>
      </c>
      <c r="BA526" s="2">
        <v>0</v>
      </c>
      <c r="BB526" s="3">
        <f t="shared" si="18"/>
        <v>0</v>
      </c>
      <c r="BC526" s="3">
        <f t="shared" si="19"/>
        <v>16043.76</v>
      </c>
    </row>
    <row r="527" spans="1:55">
      <c r="A527" t="s">
        <v>84</v>
      </c>
      <c r="B527">
        <v>397572</v>
      </c>
      <c r="C527" t="s">
        <v>147</v>
      </c>
      <c r="D527" t="s">
        <v>232</v>
      </c>
      <c r="E527" t="s">
        <v>89</v>
      </c>
      <c r="F527" s="2">
        <v>0</v>
      </c>
      <c r="G527" s="2">
        <v>0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531</v>
      </c>
      <c r="O527" s="2">
        <v>0</v>
      </c>
      <c r="P527" s="2">
        <v>531</v>
      </c>
      <c r="Q527" s="2">
        <v>0</v>
      </c>
      <c r="R527" s="2">
        <v>531</v>
      </c>
      <c r="S527" s="2">
        <v>0</v>
      </c>
      <c r="T527" s="2">
        <v>531</v>
      </c>
      <c r="U527" s="2">
        <v>0</v>
      </c>
      <c r="V527" s="2">
        <v>531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  <c r="AB527" s="2">
        <v>0</v>
      </c>
      <c r="AC527" s="2">
        <v>0</v>
      </c>
      <c r="AD527" s="2">
        <v>0</v>
      </c>
      <c r="AE527" s="2">
        <v>0</v>
      </c>
      <c r="AF527" s="2">
        <v>0</v>
      </c>
      <c r="AG527" s="2">
        <v>0</v>
      </c>
      <c r="AH527" s="2">
        <v>0</v>
      </c>
      <c r="AI527" s="2">
        <v>0</v>
      </c>
      <c r="AJ527" s="2">
        <v>0</v>
      </c>
      <c r="AK527" s="2">
        <v>0</v>
      </c>
      <c r="AL527" s="2">
        <v>0</v>
      </c>
      <c r="AM527" s="2">
        <v>0</v>
      </c>
      <c r="AN527" s="2">
        <v>0</v>
      </c>
      <c r="AO527" s="2">
        <v>0</v>
      </c>
      <c r="AP527" s="2">
        <v>0</v>
      </c>
      <c r="AQ527" s="2">
        <v>0</v>
      </c>
      <c r="AR527" s="2">
        <v>0</v>
      </c>
      <c r="AS527" s="2">
        <v>0</v>
      </c>
      <c r="AT527" s="2">
        <v>0</v>
      </c>
      <c r="AU527" s="2">
        <v>0</v>
      </c>
      <c r="AV527" s="2">
        <v>0</v>
      </c>
      <c r="AW527" s="2">
        <v>0</v>
      </c>
      <c r="AX527" s="2">
        <v>0</v>
      </c>
      <c r="AY527" s="2">
        <v>0</v>
      </c>
      <c r="AZ527" s="2">
        <v>0</v>
      </c>
      <c r="BA527" s="2">
        <v>0</v>
      </c>
      <c r="BB527" s="3">
        <f t="shared" si="18"/>
        <v>0</v>
      </c>
      <c r="BC527" s="3">
        <f t="shared" si="19"/>
        <v>2655</v>
      </c>
    </row>
    <row r="528" spans="1:55">
      <c r="A528" t="s">
        <v>84</v>
      </c>
      <c r="B528">
        <v>397572</v>
      </c>
      <c r="C528" t="s">
        <v>147</v>
      </c>
      <c r="D528" t="s">
        <v>231</v>
      </c>
      <c r="E528" t="s">
        <v>64</v>
      </c>
      <c r="F528" s="2">
        <v>0</v>
      </c>
      <c r="G528" s="2">
        <v>0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694.96</v>
      </c>
      <c r="O528" s="2">
        <v>0</v>
      </c>
      <c r="P528" s="2">
        <v>810.23</v>
      </c>
      <c r="Q528" s="2">
        <v>0</v>
      </c>
      <c r="R528" s="2">
        <v>828.89</v>
      </c>
      <c r="S528" s="2">
        <v>0</v>
      </c>
      <c r="T528" s="2">
        <v>769.13</v>
      </c>
      <c r="U528" s="2">
        <v>0</v>
      </c>
      <c r="V528" s="2">
        <v>845.83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  <c r="AB528" s="2">
        <v>0</v>
      </c>
      <c r="AC528" s="2">
        <v>0</v>
      </c>
      <c r="AD528" s="2">
        <v>0</v>
      </c>
      <c r="AE528" s="2">
        <v>0</v>
      </c>
      <c r="AF528" s="2">
        <v>0</v>
      </c>
      <c r="AG528" s="2">
        <v>0</v>
      </c>
      <c r="AH528" s="2">
        <v>0</v>
      </c>
      <c r="AI528" s="2">
        <v>0</v>
      </c>
      <c r="AJ528" s="2">
        <v>0</v>
      </c>
      <c r="AK528" s="2">
        <v>0</v>
      </c>
      <c r="AL528" s="2">
        <v>0</v>
      </c>
      <c r="AM528" s="2">
        <v>0</v>
      </c>
      <c r="AN528" s="2">
        <v>0</v>
      </c>
      <c r="AO528" s="2">
        <v>0</v>
      </c>
      <c r="AP528" s="2">
        <v>0</v>
      </c>
      <c r="AQ528" s="2">
        <v>0</v>
      </c>
      <c r="AR528" s="2">
        <v>0</v>
      </c>
      <c r="AS528" s="2">
        <v>0</v>
      </c>
      <c r="AT528" s="2">
        <v>0</v>
      </c>
      <c r="AU528" s="2">
        <v>0</v>
      </c>
      <c r="AV528" s="2">
        <v>0</v>
      </c>
      <c r="AW528" s="2">
        <v>0</v>
      </c>
      <c r="AX528" s="2">
        <v>0</v>
      </c>
      <c r="AY528" s="2">
        <v>0</v>
      </c>
      <c r="AZ528" s="2">
        <v>0</v>
      </c>
      <c r="BA528" s="2">
        <v>0</v>
      </c>
      <c r="BB528" s="3">
        <f t="shared" si="18"/>
        <v>0</v>
      </c>
      <c r="BC528" s="3">
        <f t="shared" si="19"/>
        <v>3949.04</v>
      </c>
    </row>
    <row r="529" spans="1:55">
      <c r="A529" t="s">
        <v>54</v>
      </c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3">
        <f t="shared" si="18"/>
        <v>0</v>
      </c>
      <c r="BC529" s="3">
        <f t="shared" si="19"/>
        <v>0</v>
      </c>
    </row>
    <row r="530" spans="1:55">
      <c r="A530" t="s">
        <v>84</v>
      </c>
      <c r="B530">
        <v>397572</v>
      </c>
      <c r="C530" t="s">
        <v>147</v>
      </c>
      <c r="D530" t="s">
        <v>235</v>
      </c>
      <c r="E530" t="s">
        <v>86</v>
      </c>
      <c r="F530" s="2">
        <v>0</v>
      </c>
      <c r="G530" s="2">
        <v>0</v>
      </c>
      <c r="H530" s="2">
        <v>8861.84</v>
      </c>
      <c r="I530" s="2">
        <v>0</v>
      </c>
      <c r="J530" s="2">
        <v>4648.1099999999997</v>
      </c>
      <c r="K530" s="2">
        <v>0</v>
      </c>
      <c r="L530" s="2">
        <v>4996.43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4564.49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F530" s="2">
        <v>0</v>
      </c>
      <c r="AG530" s="2">
        <v>0</v>
      </c>
      <c r="AH530" s="2">
        <v>0</v>
      </c>
      <c r="AI530" s="2">
        <v>0</v>
      </c>
      <c r="AJ530" s="2">
        <v>0</v>
      </c>
      <c r="AK530" s="2">
        <v>0</v>
      </c>
      <c r="AL530" s="2">
        <v>0</v>
      </c>
      <c r="AM530" s="2">
        <v>0</v>
      </c>
      <c r="AN530" s="2">
        <v>0</v>
      </c>
      <c r="AO530" s="2">
        <v>0</v>
      </c>
      <c r="AP530" s="2">
        <v>0</v>
      </c>
      <c r="AQ530" s="2">
        <v>0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0</v>
      </c>
      <c r="AX530" s="2">
        <v>0</v>
      </c>
      <c r="AY530" s="2">
        <v>0</v>
      </c>
      <c r="AZ530" s="2">
        <v>0</v>
      </c>
      <c r="BA530" s="2">
        <v>0</v>
      </c>
      <c r="BB530" s="3">
        <f t="shared" si="18"/>
        <v>0</v>
      </c>
      <c r="BC530" s="3">
        <f t="shared" si="19"/>
        <v>23070.870000000003</v>
      </c>
    </row>
    <row r="531" spans="1:55">
      <c r="A531" t="s">
        <v>84</v>
      </c>
      <c r="B531">
        <v>397572</v>
      </c>
      <c r="C531" t="s">
        <v>147</v>
      </c>
      <c r="D531" t="s">
        <v>234</v>
      </c>
      <c r="E531" t="s">
        <v>87</v>
      </c>
      <c r="F531" s="2">
        <v>0</v>
      </c>
      <c r="G531" s="2">
        <v>0</v>
      </c>
      <c r="H531" s="2">
        <v>5170.0200000000004</v>
      </c>
      <c r="I531" s="2">
        <v>0</v>
      </c>
      <c r="J531" s="2">
        <v>2667.47</v>
      </c>
      <c r="K531" s="2">
        <v>0</v>
      </c>
      <c r="L531" s="2">
        <v>2984.25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3358.42</v>
      </c>
      <c r="Y531" s="2">
        <v>0</v>
      </c>
      <c r="Z531" s="2">
        <v>0</v>
      </c>
      <c r="AA531" s="2">
        <v>0</v>
      </c>
      <c r="AB531" s="2">
        <v>0</v>
      </c>
      <c r="AC531" s="2">
        <v>0</v>
      </c>
      <c r="AD531" s="2">
        <v>0</v>
      </c>
      <c r="AE531" s="2">
        <v>0</v>
      </c>
      <c r="AF531" s="2">
        <v>0</v>
      </c>
      <c r="AG531" s="2">
        <v>0</v>
      </c>
      <c r="AH531" s="2">
        <v>0</v>
      </c>
      <c r="AI531" s="2">
        <v>0</v>
      </c>
      <c r="AJ531" s="2">
        <v>0</v>
      </c>
      <c r="AK531" s="2">
        <v>0</v>
      </c>
      <c r="AL531" s="2">
        <v>0</v>
      </c>
      <c r="AM531" s="2">
        <v>0</v>
      </c>
      <c r="AN531" s="2">
        <v>0</v>
      </c>
      <c r="AO531" s="2">
        <v>0</v>
      </c>
      <c r="AP531" s="2">
        <v>0</v>
      </c>
      <c r="AQ531" s="2">
        <v>0</v>
      </c>
      <c r="AR531" s="2">
        <v>0</v>
      </c>
      <c r="AS531" s="2">
        <v>0</v>
      </c>
      <c r="AT531" s="2">
        <v>0</v>
      </c>
      <c r="AU531" s="2">
        <v>0</v>
      </c>
      <c r="AV531" s="2">
        <v>0</v>
      </c>
      <c r="AW531" s="2">
        <v>0</v>
      </c>
      <c r="AX531" s="2">
        <v>0</v>
      </c>
      <c r="AY531" s="2">
        <v>0</v>
      </c>
      <c r="AZ531" s="2">
        <v>0</v>
      </c>
      <c r="BA531" s="2">
        <v>0</v>
      </c>
      <c r="BB531" s="3">
        <f t="shared" si="18"/>
        <v>0</v>
      </c>
      <c r="BC531" s="3">
        <f t="shared" si="19"/>
        <v>14180.16</v>
      </c>
    </row>
    <row r="532" spans="1:55">
      <c r="A532" t="s">
        <v>84</v>
      </c>
      <c r="B532">
        <v>397572</v>
      </c>
      <c r="C532" t="s">
        <v>147</v>
      </c>
      <c r="D532" t="s">
        <v>233</v>
      </c>
      <c r="E532" t="s">
        <v>88</v>
      </c>
      <c r="F532" s="2">
        <v>0</v>
      </c>
      <c r="G532" s="2">
        <v>0</v>
      </c>
      <c r="H532" s="2">
        <v>48030.43</v>
      </c>
      <c r="I532" s="2">
        <v>0</v>
      </c>
      <c r="J532" s="2">
        <v>19625.650000000001</v>
      </c>
      <c r="K532" s="2">
        <v>0</v>
      </c>
      <c r="L532" s="2">
        <v>22582.41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22146.13</v>
      </c>
      <c r="Y532" s="2">
        <v>0</v>
      </c>
      <c r="Z532" s="2">
        <v>0</v>
      </c>
      <c r="AA532" s="2">
        <v>0</v>
      </c>
      <c r="AB532" s="2">
        <v>0</v>
      </c>
      <c r="AC532" s="2">
        <v>0</v>
      </c>
      <c r="AD532" s="2">
        <v>0</v>
      </c>
      <c r="AE532" s="2">
        <v>0</v>
      </c>
      <c r="AF532" s="2">
        <v>0</v>
      </c>
      <c r="AG532" s="2">
        <v>0</v>
      </c>
      <c r="AH532" s="2">
        <v>0</v>
      </c>
      <c r="AI532" s="2">
        <v>0</v>
      </c>
      <c r="AJ532" s="2">
        <v>0</v>
      </c>
      <c r="AK532" s="2">
        <v>0</v>
      </c>
      <c r="AL532" s="2">
        <v>0</v>
      </c>
      <c r="AM532" s="2">
        <v>0</v>
      </c>
      <c r="AN532" s="2">
        <v>0</v>
      </c>
      <c r="AO532" s="2">
        <v>0</v>
      </c>
      <c r="AP532" s="2">
        <v>0</v>
      </c>
      <c r="AQ532" s="2">
        <v>0</v>
      </c>
      <c r="AR532" s="2">
        <v>0</v>
      </c>
      <c r="AS532" s="2">
        <v>0</v>
      </c>
      <c r="AT532" s="2">
        <v>0</v>
      </c>
      <c r="AU532" s="2">
        <v>0</v>
      </c>
      <c r="AV532" s="2">
        <v>0</v>
      </c>
      <c r="AW532" s="2">
        <v>0</v>
      </c>
      <c r="AX532" s="2">
        <v>0</v>
      </c>
      <c r="AY532" s="2">
        <v>0</v>
      </c>
      <c r="AZ532" s="2">
        <v>0</v>
      </c>
      <c r="BA532" s="2">
        <v>0</v>
      </c>
      <c r="BB532" s="3">
        <f t="shared" si="18"/>
        <v>0</v>
      </c>
      <c r="BC532" s="3">
        <f t="shared" si="19"/>
        <v>112384.62000000001</v>
      </c>
    </row>
    <row r="533" spans="1:55">
      <c r="A533" t="s">
        <v>84</v>
      </c>
      <c r="B533">
        <v>397572</v>
      </c>
      <c r="C533" t="s">
        <v>147</v>
      </c>
      <c r="D533" t="s">
        <v>232</v>
      </c>
      <c r="E533" t="s">
        <v>89</v>
      </c>
      <c r="F533" s="2">
        <v>0</v>
      </c>
      <c r="G533" s="2">
        <v>0</v>
      </c>
      <c r="H533" s="2">
        <v>1062</v>
      </c>
      <c r="I533" s="2">
        <v>0</v>
      </c>
      <c r="J533" s="2">
        <v>531</v>
      </c>
      <c r="K533" s="2">
        <v>0</v>
      </c>
      <c r="L533" s="2">
        <v>531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531</v>
      </c>
      <c r="Y533" s="2">
        <v>0</v>
      </c>
      <c r="Z533" s="2">
        <v>0</v>
      </c>
      <c r="AA533" s="2">
        <v>0</v>
      </c>
      <c r="AB533" s="2">
        <v>0</v>
      </c>
      <c r="AC533" s="2">
        <v>0</v>
      </c>
      <c r="AD533" s="2">
        <v>0</v>
      </c>
      <c r="AE533" s="2">
        <v>0</v>
      </c>
      <c r="AF533" s="2">
        <v>0</v>
      </c>
      <c r="AG533" s="2">
        <v>0</v>
      </c>
      <c r="AH533" s="2">
        <v>0</v>
      </c>
      <c r="AI533" s="2">
        <v>0</v>
      </c>
      <c r="AJ533" s="2">
        <v>0</v>
      </c>
      <c r="AK533" s="2">
        <v>0</v>
      </c>
      <c r="AL533" s="2">
        <v>0</v>
      </c>
      <c r="AM533" s="2">
        <v>0</v>
      </c>
      <c r="AN533" s="2">
        <v>0</v>
      </c>
      <c r="AO533" s="2">
        <v>0</v>
      </c>
      <c r="AP533" s="2">
        <v>0</v>
      </c>
      <c r="AQ533" s="2">
        <v>0</v>
      </c>
      <c r="AR533" s="2">
        <v>0</v>
      </c>
      <c r="AS533" s="2">
        <v>0</v>
      </c>
      <c r="AT533" s="2">
        <v>0</v>
      </c>
      <c r="AU533" s="2">
        <v>0</v>
      </c>
      <c r="AV533" s="2">
        <v>0</v>
      </c>
      <c r="AW533" s="2">
        <v>0</v>
      </c>
      <c r="AX533" s="2">
        <v>0</v>
      </c>
      <c r="AY533" s="2">
        <v>0</v>
      </c>
      <c r="AZ533" s="2">
        <v>0</v>
      </c>
      <c r="BA533" s="2">
        <v>0</v>
      </c>
      <c r="BB533" s="3">
        <f t="shared" si="18"/>
        <v>0</v>
      </c>
      <c r="BC533" s="3">
        <f t="shared" si="19"/>
        <v>2655</v>
      </c>
    </row>
    <row r="534" spans="1:55">
      <c r="A534" t="s">
        <v>84</v>
      </c>
      <c r="B534">
        <v>397572</v>
      </c>
      <c r="C534" t="s">
        <v>147</v>
      </c>
      <c r="D534" t="s">
        <v>231</v>
      </c>
      <c r="E534" t="s">
        <v>64</v>
      </c>
      <c r="F534" s="2">
        <v>0</v>
      </c>
      <c r="G534" s="2">
        <v>0</v>
      </c>
      <c r="H534" s="2">
        <v>1307.04</v>
      </c>
      <c r="I534" s="2">
        <v>0</v>
      </c>
      <c r="J534" s="2">
        <v>688.26</v>
      </c>
      <c r="K534" s="2">
        <v>0</v>
      </c>
      <c r="L534" s="2">
        <v>743.96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674.88</v>
      </c>
      <c r="Y534" s="2">
        <v>0</v>
      </c>
      <c r="Z534" s="2">
        <v>0</v>
      </c>
      <c r="AA534" s="2">
        <v>0</v>
      </c>
      <c r="AB534" s="2">
        <v>0</v>
      </c>
      <c r="AC534" s="2">
        <v>0</v>
      </c>
      <c r="AD534" s="2">
        <v>0</v>
      </c>
      <c r="AE534" s="2">
        <v>0</v>
      </c>
      <c r="AF534" s="2">
        <v>0</v>
      </c>
      <c r="AG534" s="2">
        <v>0</v>
      </c>
      <c r="AH534" s="2">
        <v>0</v>
      </c>
      <c r="AI534" s="2">
        <v>0</v>
      </c>
      <c r="AJ534" s="2">
        <v>0</v>
      </c>
      <c r="AK534" s="2">
        <v>0</v>
      </c>
      <c r="AL534" s="2">
        <v>0</v>
      </c>
      <c r="AM534" s="2">
        <v>0</v>
      </c>
      <c r="AN534" s="2">
        <v>0</v>
      </c>
      <c r="AO534" s="2">
        <v>0</v>
      </c>
      <c r="AP534" s="2">
        <v>0</v>
      </c>
      <c r="AQ534" s="2">
        <v>0</v>
      </c>
      <c r="AR534" s="2">
        <v>0</v>
      </c>
      <c r="AS534" s="2">
        <v>0</v>
      </c>
      <c r="AT534" s="2">
        <v>0</v>
      </c>
      <c r="AU534" s="2">
        <v>0</v>
      </c>
      <c r="AV534" s="2">
        <v>0</v>
      </c>
      <c r="AW534" s="2">
        <v>0</v>
      </c>
      <c r="AX534" s="2">
        <v>0</v>
      </c>
      <c r="AY534" s="2">
        <v>0</v>
      </c>
      <c r="AZ534" s="2">
        <v>0</v>
      </c>
      <c r="BA534" s="2">
        <v>0</v>
      </c>
      <c r="BB534" s="3">
        <f t="shared" si="18"/>
        <v>0</v>
      </c>
      <c r="BC534" s="3">
        <f t="shared" si="19"/>
        <v>3414.1400000000003</v>
      </c>
    </row>
    <row r="535" spans="1:55">
      <c r="A535" t="s">
        <v>54</v>
      </c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3">
        <f t="shared" si="18"/>
        <v>0</v>
      </c>
      <c r="BC535" s="3">
        <f t="shared" si="19"/>
        <v>0</v>
      </c>
    </row>
    <row r="536" spans="1:55">
      <c r="A536" t="s">
        <v>84</v>
      </c>
      <c r="B536">
        <v>397572</v>
      </c>
      <c r="C536" t="s">
        <v>147</v>
      </c>
      <c r="D536" t="s">
        <v>235</v>
      </c>
      <c r="E536" t="s">
        <v>108</v>
      </c>
      <c r="F536" s="2">
        <v>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>
        <v>0</v>
      </c>
      <c r="Z536" s="2">
        <v>2084.65</v>
      </c>
      <c r="AA536" s="2">
        <v>0</v>
      </c>
      <c r="AB536" s="2">
        <v>1561.04</v>
      </c>
      <c r="AC536" s="2">
        <v>0</v>
      </c>
      <c r="AD536" s="2">
        <v>2208.08</v>
      </c>
      <c r="AE536" s="2">
        <v>0</v>
      </c>
      <c r="AF536" s="2">
        <v>2743.21</v>
      </c>
      <c r="AG536" s="2">
        <v>0</v>
      </c>
      <c r="AH536" s="2">
        <v>2475.41</v>
      </c>
      <c r="AI536" s="2">
        <v>0</v>
      </c>
      <c r="AJ536" s="2">
        <v>2615.08</v>
      </c>
      <c r="AK536" s="2">
        <v>0</v>
      </c>
      <c r="AL536" s="2">
        <v>2672.96</v>
      </c>
      <c r="AM536" s="2">
        <v>0</v>
      </c>
      <c r="AN536" s="2">
        <v>2527.88</v>
      </c>
      <c r="AO536" s="2">
        <v>0</v>
      </c>
      <c r="AP536" s="2">
        <v>2738.37</v>
      </c>
      <c r="AQ536" s="2">
        <v>0</v>
      </c>
      <c r="AR536" s="2">
        <v>2579.46</v>
      </c>
      <c r="AS536" s="2">
        <v>0</v>
      </c>
      <c r="AT536" s="2">
        <v>2820.27</v>
      </c>
      <c r="AU536" s="2">
        <v>0</v>
      </c>
      <c r="AV536" s="2">
        <v>2021.81</v>
      </c>
      <c r="AW536" s="2">
        <v>0</v>
      </c>
      <c r="AX536" s="2">
        <v>2507.1799999999998</v>
      </c>
      <c r="AY536" s="2">
        <v>0</v>
      </c>
      <c r="AZ536" s="2">
        <v>2034.45</v>
      </c>
      <c r="BA536" s="2">
        <v>0</v>
      </c>
      <c r="BB536" s="3">
        <f t="shared" si="18"/>
        <v>29944.16</v>
      </c>
      <c r="BC536" s="3">
        <f t="shared" si="19"/>
        <v>3645.69</v>
      </c>
    </row>
    <row r="537" spans="1:55">
      <c r="A537" t="s">
        <v>84</v>
      </c>
      <c r="B537">
        <v>397572</v>
      </c>
      <c r="C537" t="s">
        <v>147</v>
      </c>
      <c r="D537" t="s">
        <v>233</v>
      </c>
      <c r="E537" t="s">
        <v>96</v>
      </c>
      <c r="F537" s="2">
        <v>0</v>
      </c>
      <c r="G537" s="2">
        <v>0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>
        <v>0</v>
      </c>
      <c r="Z537" s="2">
        <v>21930.52</v>
      </c>
      <c r="AA537" s="2">
        <v>0</v>
      </c>
      <c r="AB537" s="2">
        <v>15790.52</v>
      </c>
      <c r="AC537" s="2">
        <v>0</v>
      </c>
      <c r="AD537" s="2">
        <v>22335.54</v>
      </c>
      <c r="AE537" s="2">
        <v>0</v>
      </c>
      <c r="AF537" s="2">
        <v>27748.6</v>
      </c>
      <c r="AG537" s="2">
        <v>0</v>
      </c>
      <c r="AH537" s="2">
        <v>25039.7</v>
      </c>
      <c r="AI537" s="2">
        <v>0</v>
      </c>
      <c r="AJ537" s="2">
        <v>26452.54</v>
      </c>
      <c r="AK537" s="2">
        <v>0</v>
      </c>
      <c r="AL537" s="2">
        <v>27037.98</v>
      </c>
      <c r="AM537" s="2">
        <v>0</v>
      </c>
      <c r="AN537" s="2">
        <v>25570.44</v>
      </c>
      <c r="AO537" s="2">
        <v>0</v>
      </c>
      <c r="AP537" s="2">
        <v>27699.69</v>
      </c>
      <c r="AQ537" s="2">
        <v>0</v>
      </c>
      <c r="AR537" s="2">
        <v>26092.23</v>
      </c>
      <c r="AS537" s="2">
        <v>0</v>
      </c>
      <c r="AT537" s="2">
        <v>28528.14</v>
      </c>
      <c r="AU537" s="2">
        <v>0</v>
      </c>
      <c r="AV537" s="2">
        <v>20451.41</v>
      </c>
      <c r="AW537" s="2">
        <v>0</v>
      </c>
      <c r="AX537" s="2">
        <v>14319.86</v>
      </c>
      <c r="AY537" s="2">
        <v>0</v>
      </c>
      <c r="AZ537" s="2">
        <v>11189.48</v>
      </c>
      <c r="BA537" s="2">
        <v>0</v>
      </c>
      <c r="BB537" s="3">
        <f t="shared" si="18"/>
        <v>282465.61</v>
      </c>
      <c r="BC537" s="3">
        <f t="shared" si="19"/>
        <v>37721.040000000001</v>
      </c>
    </row>
    <row r="538" spans="1:55">
      <c r="A538" t="s">
        <v>84</v>
      </c>
      <c r="B538">
        <v>397572</v>
      </c>
      <c r="C538" t="s">
        <v>147</v>
      </c>
      <c r="D538" t="s">
        <v>234</v>
      </c>
      <c r="E538" t="s">
        <v>87</v>
      </c>
      <c r="F538" s="2">
        <v>0</v>
      </c>
      <c r="G538" s="2">
        <v>0</v>
      </c>
      <c r="H538" s="2">
        <v>0</v>
      </c>
      <c r="I538" s="2">
        <v>0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  <c r="Y538" s="2">
        <v>0</v>
      </c>
      <c r="Z538" s="2">
        <v>3358.42</v>
      </c>
      <c r="AA538" s="2">
        <v>0</v>
      </c>
      <c r="AB538" s="2">
        <v>3460.66</v>
      </c>
      <c r="AC538" s="2">
        <v>0</v>
      </c>
      <c r="AD538" s="2">
        <v>3460.66</v>
      </c>
      <c r="AE538" s="2">
        <v>0</v>
      </c>
      <c r="AF538" s="2">
        <v>3460.66</v>
      </c>
      <c r="AG538" s="2">
        <v>0</v>
      </c>
      <c r="AH538" s="2">
        <v>3460.66</v>
      </c>
      <c r="AI538" s="2">
        <v>0</v>
      </c>
      <c r="AJ538" s="2">
        <v>3460.66</v>
      </c>
      <c r="AK538" s="2">
        <v>0</v>
      </c>
      <c r="AL538" s="2">
        <v>3460.66</v>
      </c>
      <c r="AM538" s="2">
        <v>0</v>
      </c>
      <c r="AN538" s="2">
        <v>3460.66</v>
      </c>
      <c r="AO538" s="2">
        <v>0</v>
      </c>
      <c r="AP538" s="2">
        <v>3282.07</v>
      </c>
      <c r="AQ538" s="2">
        <v>0</v>
      </c>
      <c r="AR538" s="2">
        <v>3282.07</v>
      </c>
      <c r="AS538" s="2">
        <v>0</v>
      </c>
      <c r="AT538" s="2">
        <v>2905.55</v>
      </c>
      <c r="AU538" s="2">
        <v>0</v>
      </c>
      <c r="AV538" s="2">
        <v>2905.55</v>
      </c>
      <c r="AW538" s="2">
        <v>0</v>
      </c>
      <c r="AX538" s="2">
        <v>2905.55</v>
      </c>
      <c r="AY538" s="2">
        <v>0</v>
      </c>
      <c r="AZ538" s="2">
        <v>2993.99</v>
      </c>
      <c r="BA538" s="2">
        <v>0</v>
      </c>
      <c r="BB538" s="3">
        <f t="shared" si="18"/>
        <v>39038.74</v>
      </c>
      <c r="BC538" s="3">
        <f t="shared" si="19"/>
        <v>6819.08</v>
      </c>
    </row>
    <row r="539" spans="1:55">
      <c r="A539" t="s">
        <v>84</v>
      </c>
      <c r="B539">
        <v>397572</v>
      </c>
      <c r="C539" t="s">
        <v>147</v>
      </c>
      <c r="D539" t="s">
        <v>232</v>
      </c>
      <c r="E539" t="s">
        <v>89</v>
      </c>
      <c r="F539" s="2">
        <v>0</v>
      </c>
      <c r="G539" s="2">
        <v>0</v>
      </c>
      <c r="H539" s="2">
        <v>0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  <c r="Y539" s="2">
        <v>0</v>
      </c>
      <c r="Z539" s="2">
        <v>531</v>
      </c>
      <c r="AA539" s="2">
        <v>0</v>
      </c>
      <c r="AB539" s="2">
        <v>547</v>
      </c>
      <c r="AC539" s="2">
        <v>0</v>
      </c>
      <c r="AD539" s="2">
        <v>547</v>
      </c>
      <c r="AE539" s="2">
        <v>0</v>
      </c>
      <c r="AF539" s="2">
        <v>547</v>
      </c>
      <c r="AG539" s="2">
        <v>0</v>
      </c>
      <c r="AH539" s="2">
        <v>547</v>
      </c>
      <c r="AI539" s="2">
        <v>0</v>
      </c>
      <c r="AJ539" s="2">
        <v>547</v>
      </c>
      <c r="AK539" s="2">
        <v>0</v>
      </c>
      <c r="AL539" s="2">
        <v>547</v>
      </c>
      <c r="AM539" s="2">
        <v>0</v>
      </c>
      <c r="AN539" s="2">
        <v>547</v>
      </c>
      <c r="AO539" s="2">
        <v>0</v>
      </c>
      <c r="AP539" s="2">
        <v>547</v>
      </c>
      <c r="AQ539" s="2">
        <v>0</v>
      </c>
      <c r="AR539" s="2">
        <v>547</v>
      </c>
      <c r="AS539" s="2">
        <v>0</v>
      </c>
      <c r="AT539" s="2">
        <v>547</v>
      </c>
      <c r="AU539" s="2">
        <v>0</v>
      </c>
      <c r="AV539" s="2">
        <v>547</v>
      </c>
      <c r="AW539" s="2">
        <v>0</v>
      </c>
      <c r="AX539" s="2">
        <v>547</v>
      </c>
      <c r="AY539" s="2">
        <v>0</v>
      </c>
      <c r="AZ539" s="2">
        <v>564</v>
      </c>
      <c r="BA539" s="2">
        <v>0</v>
      </c>
      <c r="BB539" s="3">
        <f t="shared" si="18"/>
        <v>6581</v>
      </c>
      <c r="BC539" s="3">
        <f t="shared" si="19"/>
        <v>1078</v>
      </c>
    </row>
    <row r="540" spans="1:55">
      <c r="A540" t="s">
        <v>84</v>
      </c>
      <c r="B540">
        <v>397572</v>
      </c>
      <c r="C540" t="s">
        <v>147</v>
      </c>
      <c r="D540" t="s">
        <v>231</v>
      </c>
      <c r="E540" t="s">
        <v>64</v>
      </c>
      <c r="F540" s="2">
        <v>0</v>
      </c>
      <c r="G540" s="2">
        <v>0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  <c r="Y540" s="2">
        <v>0</v>
      </c>
      <c r="Z540" s="2">
        <v>613.44000000000005</v>
      </c>
      <c r="AA540" s="2">
        <v>0</v>
      </c>
      <c r="AB540" s="2">
        <v>475.29</v>
      </c>
      <c r="AC540" s="2">
        <v>0</v>
      </c>
      <c r="AD540" s="2">
        <v>622.54999999999995</v>
      </c>
      <c r="AE540" s="2">
        <v>0</v>
      </c>
      <c r="AF540" s="2">
        <v>744.34</v>
      </c>
      <c r="AG540" s="2">
        <v>0</v>
      </c>
      <c r="AH540" s="2">
        <v>683.39</v>
      </c>
      <c r="AI540" s="2">
        <v>0</v>
      </c>
      <c r="AJ540" s="2">
        <v>715.18</v>
      </c>
      <c r="AK540" s="2">
        <v>0</v>
      </c>
      <c r="AL540" s="2">
        <v>728.35</v>
      </c>
      <c r="AM540" s="2">
        <v>0</v>
      </c>
      <c r="AN540" s="2">
        <v>695.33</v>
      </c>
      <c r="AO540" s="2">
        <v>0</v>
      </c>
      <c r="AP540" s="2">
        <v>743.24</v>
      </c>
      <c r="AQ540" s="2">
        <v>0</v>
      </c>
      <c r="AR540" s="2">
        <v>707.08</v>
      </c>
      <c r="AS540" s="2">
        <v>0</v>
      </c>
      <c r="AT540" s="2">
        <v>761.88</v>
      </c>
      <c r="AU540" s="2">
        <v>0</v>
      </c>
      <c r="AV540" s="2">
        <v>580.16</v>
      </c>
      <c r="AW540" s="2">
        <v>0</v>
      </c>
      <c r="AX540" s="2">
        <v>690.62</v>
      </c>
      <c r="AY540" s="2">
        <v>0</v>
      </c>
      <c r="AZ540" s="2">
        <v>565.88</v>
      </c>
      <c r="BA540" s="2">
        <v>0</v>
      </c>
      <c r="BB540" s="3">
        <f t="shared" si="18"/>
        <v>8237.9999999999982</v>
      </c>
      <c r="BC540" s="3">
        <f t="shared" si="19"/>
        <v>1088.73</v>
      </c>
    </row>
    <row r="541" spans="1:55">
      <c r="A541" t="s">
        <v>54</v>
      </c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3">
        <f t="shared" si="18"/>
        <v>0</v>
      </c>
      <c r="BC541" s="3">
        <f t="shared" si="19"/>
        <v>0</v>
      </c>
    </row>
    <row r="542" spans="1:55">
      <c r="A542" t="s">
        <v>84</v>
      </c>
      <c r="B542">
        <v>455314</v>
      </c>
      <c r="C542" t="s">
        <v>148</v>
      </c>
      <c r="D542" t="s">
        <v>235</v>
      </c>
      <c r="E542" t="s">
        <v>86</v>
      </c>
      <c r="F542" s="2">
        <v>2540.66</v>
      </c>
      <c r="G542" s="2">
        <v>0</v>
      </c>
      <c r="H542" s="2">
        <v>973.88</v>
      </c>
      <c r="I542" s="2">
        <v>0</v>
      </c>
      <c r="J542" s="2">
        <v>196.25</v>
      </c>
      <c r="K542" s="2">
        <v>0</v>
      </c>
      <c r="L542" s="2">
        <v>773.81</v>
      </c>
      <c r="M542" s="2">
        <v>0</v>
      </c>
      <c r="N542" s="2">
        <v>1411.79</v>
      </c>
      <c r="O542" s="2">
        <v>0</v>
      </c>
      <c r="P542" s="2">
        <v>2522.46</v>
      </c>
      <c r="Q542" s="2">
        <v>0</v>
      </c>
      <c r="R542" s="2">
        <v>3275.85</v>
      </c>
      <c r="S542" s="2">
        <v>0</v>
      </c>
      <c r="T542" s="2">
        <v>2859.53</v>
      </c>
      <c r="U542" s="2">
        <v>0</v>
      </c>
      <c r="V542" s="2">
        <v>2424.34</v>
      </c>
      <c r="W542" s="2">
        <v>0</v>
      </c>
      <c r="X542" s="2">
        <v>2324.36</v>
      </c>
      <c r="Y542" s="2">
        <v>0</v>
      </c>
      <c r="Z542" s="2">
        <v>1050.46</v>
      </c>
      <c r="AA542" s="2">
        <v>0</v>
      </c>
      <c r="AB542" s="2">
        <v>1078.0999999999999</v>
      </c>
      <c r="AC542" s="2">
        <v>0</v>
      </c>
      <c r="AD542" s="2">
        <v>1231.6600000000001</v>
      </c>
      <c r="AE542" s="2">
        <v>0</v>
      </c>
      <c r="AF542" s="2">
        <v>1402.5</v>
      </c>
      <c r="AG542" s="2">
        <v>0</v>
      </c>
      <c r="AH542" s="2">
        <v>1453.27</v>
      </c>
      <c r="AI542" s="2">
        <v>0</v>
      </c>
      <c r="AJ542" s="2">
        <v>1381.38</v>
      </c>
      <c r="AK542" s="2">
        <v>0</v>
      </c>
      <c r="AL542" s="2">
        <v>2129.52</v>
      </c>
      <c r="AM542" s="2">
        <v>0</v>
      </c>
      <c r="AN542" s="2">
        <v>2272.6999999999998</v>
      </c>
      <c r="AO542" s="2">
        <v>0</v>
      </c>
      <c r="AP542" s="2">
        <v>2754.09</v>
      </c>
      <c r="AQ542" s="2">
        <v>0</v>
      </c>
      <c r="AR542" s="2">
        <v>2411.0500000000002</v>
      </c>
      <c r="AS542" s="2">
        <v>0</v>
      </c>
      <c r="AT542" s="2">
        <v>2228.02</v>
      </c>
      <c r="AU542" s="2">
        <v>0</v>
      </c>
      <c r="AV542" s="2">
        <v>1936.33</v>
      </c>
      <c r="AW542" s="2">
        <v>0</v>
      </c>
      <c r="AX542" s="2">
        <v>1496.9</v>
      </c>
      <c r="AY542" s="2">
        <v>0</v>
      </c>
      <c r="AZ542" s="2">
        <v>1428.95</v>
      </c>
      <c r="BA542" s="2">
        <v>0</v>
      </c>
      <c r="BB542" s="3">
        <f t="shared" si="18"/>
        <v>22126.37</v>
      </c>
      <c r="BC542" s="3">
        <f t="shared" si="19"/>
        <v>21431.489999999998</v>
      </c>
    </row>
    <row r="543" spans="1:55">
      <c r="A543" t="s">
        <v>84</v>
      </c>
      <c r="B543">
        <v>455314</v>
      </c>
      <c r="C543" t="s">
        <v>148</v>
      </c>
      <c r="D543" t="s">
        <v>234</v>
      </c>
      <c r="E543" t="s">
        <v>87</v>
      </c>
      <c r="F543" s="2">
        <v>1808.83</v>
      </c>
      <c r="G543" s="2">
        <v>0</v>
      </c>
      <c r="H543" s="2">
        <v>1808.83</v>
      </c>
      <c r="I543" s="2">
        <v>0</v>
      </c>
      <c r="J543" s="2">
        <v>1808.83</v>
      </c>
      <c r="K543" s="2">
        <v>0</v>
      </c>
      <c r="L543" s="2">
        <v>1808.83</v>
      </c>
      <c r="M543" s="2">
        <v>0</v>
      </c>
      <c r="N543" s="2">
        <v>1808.83</v>
      </c>
      <c r="O543" s="2">
        <v>0</v>
      </c>
      <c r="P543" s="2">
        <v>1808.83</v>
      </c>
      <c r="Q543" s="2">
        <v>0</v>
      </c>
      <c r="R543" s="2">
        <v>1808.83</v>
      </c>
      <c r="S543" s="2">
        <v>0</v>
      </c>
      <c r="T543" s="2">
        <v>1808.83</v>
      </c>
      <c r="U543" s="2">
        <v>0</v>
      </c>
      <c r="V543" s="2">
        <v>1452.12</v>
      </c>
      <c r="W543" s="2">
        <v>0</v>
      </c>
      <c r="X543" s="2">
        <v>1452.12</v>
      </c>
      <c r="Y543" s="2">
        <v>0</v>
      </c>
      <c r="Z543" s="2">
        <v>1452.12</v>
      </c>
      <c r="AA543" s="2">
        <v>0</v>
      </c>
      <c r="AB543" s="2">
        <v>1452.12</v>
      </c>
      <c r="AC543" s="2">
        <v>0</v>
      </c>
      <c r="AD543" s="2">
        <v>1496.32</v>
      </c>
      <c r="AE543" s="2">
        <v>0</v>
      </c>
      <c r="AF543" s="2">
        <v>1496.32</v>
      </c>
      <c r="AG543" s="2">
        <v>0</v>
      </c>
      <c r="AH543" s="2">
        <v>1496.32</v>
      </c>
      <c r="AI543" s="2">
        <v>0</v>
      </c>
      <c r="AJ543" s="2">
        <v>1496.32</v>
      </c>
      <c r="AK543" s="2">
        <v>0</v>
      </c>
      <c r="AL543" s="2">
        <v>1496.32</v>
      </c>
      <c r="AM543" s="2">
        <v>0</v>
      </c>
      <c r="AN543" s="2">
        <v>1496.32</v>
      </c>
      <c r="AO543" s="2">
        <v>0</v>
      </c>
      <c r="AP543" s="2">
        <v>1496.32</v>
      </c>
      <c r="AQ543" s="2">
        <v>0</v>
      </c>
      <c r="AR543" s="2">
        <v>1042.5999999999999</v>
      </c>
      <c r="AS543" s="2">
        <v>0</v>
      </c>
      <c r="AT543" s="2">
        <v>1042.5999999999999</v>
      </c>
      <c r="AU543" s="2">
        <v>0</v>
      </c>
      <c r="AV543" s="2">
        <v>1042.5999999999999</v>
      </c>
      <c r="AW543" s="2">
        <v>0</v>
      </c>
      <c r="AX543" s="2">
        <v>1042.5999999999999</v>
      </c>
      <c r="AY543" s="2">
        <v>0</v>
      </c>
      <c r="AZ543" s="2">
        <v>1042.5999999999999</v>
      </c>
      <c r="BA543" s="2">
        <v>0</v>
      </c>
      <c r="BB543" s="3">
        <f t="shared" si="18"/>
        <v>15687.240000000002</v>
      </c>
      <c r="BC543" s="3">
        <f t="shared" si="19"/>
        <v>20279.119999999995</v>
      </c>
    </row>
    <row r="544" spans="1:55">
      <c r="A544" t="s">
        <v>84</v>
      </c>
      <c r="B544">
        <v>455314</v>
      </c>
      <c r="C544" t="s">
        <v>148</v>
      </c>
      <c r="D544" t="s">
        <v>233</v>
      </c>
      <c r="E544" t="s">
        <v>88</v>
      </c>
      <c r="F544" s="2">
        <v>9215.7199999999993</v>
      </c>
      <c r="G544" s="2">
        <v>0</v>
      </c>
      <c r="H544" s="2">
        <v>3502.44</v>
      </c>
      <c r="I544" s="2">
        <v>0</v>
      </c>
      <c r="J544" s="2">
        <v>716.04</v>
      </c>
      <c r="K544" s="2">
        <v>0</v>
      </c>
      <c r="L544" s="2">
        <v>2151.61</v>
      </c>
      <c r="M544" s="2">
        <v>0</v>
      </c>
      <c r="N544" s="2">
        <v>4113.68</v>
      </c>
      <c r="O544" s="2">
        <v>0</v>
      </c>
      <c r="P544" s="2">
        <v>7172.79</v>
      </c>
      <c r="Q544" s="2">
        <v>0</v>
      </c>
      <c r="R544" s="2">
        <v>14103.64</v>
      </c>
      <c r="S544" s="2">
        <v>0</v>
      </c>
      <c r="T544" s="2">
        <v>11475.17</v>
      </c>
      <c r="U544" s="2">
        <v>0</v>
      </c>
      <c r="V544" s="2">
        <v>8728.17</v>
      </c>
      <c r="W544" s="2">
        <v>0</v>
      </c>
      <c r="X544" s="2">
        <v>7036.77</v>
      </c>
      <c r="Y544" s="2">
        <v>0</v>
      </c>
      <c r="Z544" s="2">
        <v>3375.41</v>
      </c>
      <c r="AA544" s="2">
        <v>0</v>
      </c>
      <c r="AB544" s="2">
        <v>3553.98</v>
      </c>
      <c r="AC544" s="2">
        <v>0</v>
      </c>
      <c r="AD544" s="2">
        <v>3892.28</v>
      </c>
      <c r="AE544" s="2">
        <v>0</v>
      </c>
      <c r="AF544" s="2">
        <v>4469.6499999999996</v>
      </c>
      <c r="AG544" s="2">
        <v>0</v>
      </c>
      <c r="AH544" s="2">
        <v>4640.8100000000004</v>
      </c>
      <c r="AI544" s="2">
        <v>0</v>
      </c>
      <c r="AJ544" s="2">
        <v>3893.3</v>
      </c>
      <c r="AK544" s="2">
        <v>0</v>
      </c>
      <c r="AL544" s="2">
        <v>5830.26</v>
      </c>
      <c r="AM544" s="2">
        <v>0</v>
      </c>
      <c r="AN544" s="2">
        <v>5830.68</v>
      </c>
      <c r="AO544" s="2">
        <v>0</v>
      </c>
      <c r="AP544" s="2">
        <v>7868.29</v>
      </c>
      <c r="AQ544" s="2">
        <v>0</v>
      </c>
      <c r="AR544" s="2">
        <v>5716.43</v>
      </c>
      <c r="AS544" s="2">
        <v>0</v>
      </c>
      <c r="AT544" s="2">
        <v>4396.96</v>
      </c>
      <c r="AU544" s="2">
        <v>0</v>
      </c>
      <c r="AV544" s="2">
        <v>3501.7</v>
      </c>
      <c r="AW544" s="2">
        <v>0</v>
      </c>
      <c r="AX544" s="2">
        <v>2361.85</v>
      </c>
      <c r="AY544" s="2">
        <v>0</v>
      </c>
      <c r="AZ544" s="2">
        <v>2136</v>
      </c>
      <c r="BA544" s="2">
        <v>0</v>
      </c>
      <c r="BB544" s="3">
        <f t="shared" si="18"/>
        <v>54538.21</v>
      </c>
      <c r="BC544" s="3">
        <f t="shared" si="19"/>
        <v>75145.42</v>
      </c>
    </row>
    <row r="545" spans="1:55">
      <c r="A545" t="s">
        <v>84</v>
      </c>
      <c r="B545">
        <v>455314</v>
      </c>
      <c r="C545" t="s">
        <v>148</v>
      </c>
      <c r="D545" t="s">
        <v>232</v>
      </c>
      <c r="E545" t="s">
        <v>89</v>
      </c>
      <c r="F545" s="2">
        <v>531</v>
      </c>
      <c r="G545" s="2">
        <v>0</v>
      </c>
      <c r="H545" s="2">
        <v>531</v>
      </c>
      <c r="I545" s="2">
        <v>0</v>
      </c>
      <c r="J545" s="2">
        <v>531</v>
      </c>
      <c r="K545" s="2">
        <v>0</v>
      </c>
      <c r="L545" s="2">
        <v>531</v>
      </c>
      <c r="M545" s="2">
        <v>0</v>
      </c>
      <c r="N545" s="2">
        <v>531</v>
      </c>
      <c r="O545" s="2">
        <v>0</v>
      </c>
      <c r="P545" s="2">
        <v>531</v>
      </c>
      <c r="Q545" s="2">
        <v>0</v>
      </c>
      <c r="R545" s="2">
        <v>531</v>
      </c>
      <c r="S545" s="2">
        <v>0</v>
      </c>
      <c r="T545" s="2">
        <v>531</v>
      </c>
      <c r="U545" s="2">
        <v>0</v>
      </c>
      <c r="V545" s="2">
        <v>531</v>
      </c>
      <c r="W545" s="2">
        <v>0</v>
      </c>
      <c r="X545" s="2">
        <v>531</v>
      </c>
      <c r="Y545" s="2">
        <v>0</v>
      </c>
      <c r="Z545" s="2">
        <v>531</v>
      </c>
      <c r="AA545" s="2">
        <v>0</v>
      </c>
      <c r="AB545" s="2">
        <v>531</v>
      </c>
      <c r="AC545" s="2">
        <v>0</v>
      </c>
      <c r="AD545" s="2">
        <v>547</v>
      </c>
      <c r="AE545" s="2">
        <v>0</v>
      </c>
      <c r="AF545" s="2">
        <v>547</v>
      </c>
      <c r="AG545" s="2">
        <v>0</v>
      </c>
      <c r="AH545" s="2">
        <v>547</v>
      </c>
      <c r="AI545" s="2">
        <v>0</v>
      </c>
      <c r="AJ545" s="2">
        <v>547</v>
      </c>
      <c r="AK545" s="2">
        <v>0</v>
      </c>
      <c r="AL545" s="2">
        <v>547</v>
      </c>
      <c r="AM545" s="2">
        <v>0</v>
      </c>
      <c r="AN545" s="2">
        <v>547</v>
      </c>
      <c r="AO545" s="2">
        <v>0</v>
      </c>
      <c r="AP545" s="2">
        <v>547</v>
      </c>
      <c r="AQ545" s="2">
        <v>0</v>
      </c>
      <c r="AR545" s="2">
        <v>547</v>
      </c>
      <c r="AS545" s="2">
        <v>0</v>
      </c>
      <c r="AT545" s="2">
        <v>547</v>
      </c>
      <c r="AU545" s="2">
        <v>0</v>
      </c>
      <c r="AV545" s="2">
        <v>547</v>
      </c>
      <c r="AW545" s="2">
        <v>0</v>
      </c>
      <c r="AX545" s="2">
        <v>547</v>
      </c>
      <c r="AY545" s="2">
        <v>0</v>
      </c>
      <c r="AZ545" s="2">
        <v>547</v>
      </c>
      <c r="BA545" s="2">
        <v>0</v>
      </c>
      <c r="BB545" s="3">
        <f t="shared" si="18"/>
        <v>6564</v>
      </c>
      <c r="BC545" s="3">
        <f t="shared" si="19"/>
        <v>6372</v>
      </c>
    </row>
    <row r="546" spans="1:55">
      <c r="A546" t="s">
        <v>84</v>
      </c>
      <c r="B546">
        <v>455314</v>
      </c>
      <c r="C546" t="s">
        <v>148</v>
      </c>
      <c r="D546" t="s">
        <v>231</v>
      </c>
      <c r="E546" t="s">
        <v>64</v>
      </c>
      <c r="F546" s="2">
        <v>351.21</v>
      </c>
      <c r="G546" s="2">
        <v>0</v>
      </c>
      <c r="H546" s="2">
        <v>198.41</v>
      </c>
      <c r="I546" s="2">
        <v>0</v>
      </c>
      <c r="J546" s="2">
        <v>135.80000000000001</v>
      </c>
      <c r="K546" s="2">
        <v>0</v>
      </c>
      <c r="L546" s="2">
        <v>182.3</v>
      </c>
      <c r="M546" s="2">
        <v>0</v>
      </c>
      <c r="N546" s="2">
        <v>233.66</v>
      </c>
      <c r="O546" s="2">
        <v>0</v>
      </c>
      <c r="P546" s="2">
        <v>348.3</v>
      </c>
      <c r="Q546" s="2">
        <v>0</v>
      </c>
      <c r="R546" s="2">
        <v>468.79</v>
      </c>
      <c r="S546" s="2">
        <v>0</v>
      </c>
      <c r="T546" s="2">
        <v>402.21</v>
      </c>
      <c r="U546" s="2">
        <v>0</v>
      </c>
      <c r="V546" s="2">
        <v>332.6</v>
      </c>
      <c r="W546" s="2">
        <v>0</v>
      </c>
      <c r="X546" s="2">
        <v>316.61</v>
      </c>
      <c r="Y546" s="2">
        <v>0</v>
      </c>
      <c r="Z546" s="2">
        <v>204.57</v>
      </c>
      <c r="AA546" s="2">
        <v>0</v>
      </c>
      <c r="AB546" s="2">
        <v>206.8</v>
      </c>
      <c r="AC546" s="2">
        <v>0</v>
      </c>
      <c r="AD546" s="2">
        <v>215.9</v>
      </c>
      <c r="AE546" s="2">
        <v>0</v>
      </c>
      <c r="AF546" s="2">
        <v>229.2</v>
      </c>
      <c r="AG546" s="2">
        <v>0</v>
      </c>
      <c r="AH546" s="2">
        <v>233.15</v>
      </c>
      <c r="AI546" s="2">
        <v>0</v>
      </c>
      <c r="AJ546" s="2">
        <v>227.56</v>
      </c>
      <c r="AK546" s="2">
        <v>0</v>
      </c>
      <c r="AL546" s="2">
        <v>285.81</v>
      </c>
      <c r="AM546" s="2">
        <v>0</v>
      </c>
      <c r="AN546" s="2">
        <v>296.95999999999998</v>
      </c>
      <c r="AO546" s="2">
        <v>0</v>
      </c>
      <c r="AP546" s="2">
        <v>370.39</v>
      </c>
      <c r="AQ546" s="2">
        <v>0</v>
      </c>
      <c r="AR546" s="2">
        <v>317.67</v>
      </c>
      <c r="AS546" s="2">
        <v>0</v>
      </c>
      <c r="AT546" s="2">
        <v>293.48</v>
      </c>
      <c r="AU546" s="2">
        <v>0</v>
      </c>
      <c r="AV546" s="2">
        <v>270.77</v>
      </c>
      <c r="AW546" s="2">
        <v>0</v>
      </c>
      <c r="AX546" s="2">
        <v>236.55</v>
      </c>
      <c r="AY546" s="2">
        <v>0</v>
      </c>
      <c r="AZ546" s="2">
        <v>231.26</v>
      </c>
      <c r="BA546" s="2">
        <v>0</v>
      </c>
      <c r="BB546" s="3">
        <f t="shared" si="18"/>
        <v>3208.7</v>
      </c>
      <c r="BC546" s="3">
        <f t="shared" si="19"/>
        <v>3381.26</v>
      </c>
    </row>
    <row r="547" spans="1:55">
      <c r="A547" t="s">
        <v>54</v>
      </c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3">
        <f t="shared" si="18"/>
        <v>0</v>
      </c>
      <c r="BC547" s="3">
        <f t="shared" si="19"/>
        <v>0</v>
      </c>
    </row>
    <row r="548" spans="1:55">
      <c r="A548" t="s">
        <v>84</v>
      </c>
      <c r="B548">
        <v>457543</v>
      </c>
      <c r="C548" t="s">
        <v>149</v>
      </c>
      <c r="D548" t="s">
        <v>235</v>
      </c>
      <c r="E548" t="s">
        <v>99</v>
      </c>
      <c r="F548" s="2">
        <v>2885.28</v>
      </c>
      <c r="G548" s="2">
        <v>0</v>
      </c>
      <c r="H548" s="2">
        <v>2605.87</v>
      </c>
      <c r="I548" s="2">
        <v>0</v>
      </c>
      <c r="J548" s="2">
        <v>2678.49</v>
      </c>
      <c r="K548" s="2">
        <v>0</v>
      </c>
      <c r="L548" s="2">
        <v>2789.87</v>
      </c>
      <c r="M548" s="2">
        <v>0</v>
      </c>
      <c r="N548" s="2">
        <v>3368.1</v>
      </c>
      <c r="O548" s="2">
        <v>0</v>
      </c>
      <c r="P548" s="2">
        <v>4007.93</v>
      </c>
      <c r="Q548" s="2">
        <v>0</v>
      </c>
      <c r="R548" s="2">
        <v>4480.46</v>
      </c>
      <c r="S548" s="2">
        <v>0</v>
      </c>
      <c r="T548" s="2">
        <v>3956.49</v>
      </c>
      <c r="U548" s="2">
        <v>0</v>
      </c>
      <c r="V548" s="2">
        <v>3304.42</v>
      </c>
      <c r="W548" s="2">
        <v>0</v>
      </c>
      <c r="X548" s="2">
        <v>3361.65</v>
      </c>
      <c r="Y548" s="2">
        <v>0</v>
      </c>
      <c r="Z548" s="2">
        <v>2230.87</v>
      </c>
      <c r="AA548" s="2">
        <v>0</v>
      </c>
      <c r="AB548" s="2">
        <v>1914.24</v>
      </c>
      <c r="AC548" s="2">
        <v>0</v>
      </c>
      <c r="AD548" s="2">
        <v>1771.86</v>
      </c>
      <c r="AE548" s="2">
        <v>0</v>
      </c>
      <c r="AF548" s="2">
        <v>1430.01</v>
      </c>
      <c r="AG548" s="2">
        <v>0</v>
      </c>
      <c r="AH548" s="2">
        <v>1986.03</v>
      </c>
      <c r="AI548" s="2">
        <v>0</v>
      </c>
      <c r="AJ548" s="2">
        <v>2416.8000000000002</v>
      </c>
      <c r="AK548" s="2">
        <v>0</v>
      </c>
      <c r="AL548" s="2">
        <v>3206.57</v>
      </c>
      <c r="AM548" s="2">
        <v>0</v>
      </c>
      <c r="AN548" s="2">
        <v>3756.76</v>
      </c>
      <c r="AO548" s="2">
        <v>0</v>
      </c>
      <c r="AP548" s="2">
        <v>4419.16</v>
      </c>
      <c r="AQ548" s="2">
        <v>0</v>
      </c>
      <c r="AR548" s="2">
        <v>3863.55</v>
      </c>
      <c r="AS548" s="2">
        <v>0</v>
      </c>
      <c r="AT548" s="2">
        <v>3841.48</v>
      </c>
      <c r="AU548" s="2">
        <v>0</v>
      </c>
      <c r="AV548" s="2">
        <v>3022.93</v>
      </c>
      <c r="AW548" s="2">
        <v>0</v>
      </c>
      <c r="AX548" s="2">
        <v>2653.16</v>
      </c>
      <c r="AY548" s="2">
        <v>0</v>
      </c>
      <c r="AZ548" s="2">
        <v>2048.81</v>
      </c>
      <c r="BA548" s="2">
        <v>0</v>
      </c>
      <c r="BB548" s="3">
        <f t="shared" si="18"/>
        <v>34417.120000000003</v>
      </c>
      <c r="BC548" s="3">
        <f t="shared" si="19"/>
        <v>37583.67</v>
      </c>
    </row>
    <row r="549" spans="1:55">
      <c r="A549" t="s">
        <v>84</v>
      </c>
      <c r="B549">
        <v>457543</v>
      </c>
      <c r="C549" t="s">
        <v>149</v>
      </c>
      <c r="D549" t="s">
        <v>234</v>
      </c>
      <c r="E549" t="s">
        <v>94</v>
      </c>
      <c r="F549" s="2">
        <v>1430.23</v>
      </c>
      <c r="G549" s="2">
        <v>0</v>
      </c>
      <c r="H549" s="2">
        <v>1430.23</v>
      </c>
      <c r="I549" s="2">
        <v>0</v>
      </c>
      <c r="J549" s="2">
        <v>1430.23</v>
      </c>
      <c r="K549" s="2">
        <v>0</v>
      </c>
      <c r="L549" s="2">
        <v>1430.23</v>
      </c>
      <c r="M549" s="2">
        <v>0</v>
      </c>
      <c r="N549" s="2">
        <v>1430.23</v>
      </c>
      <c r="O549" s="2">
        <v>0</v>
      </c>
      <c r="P549" s="2">
        <v>1430.23</v>
      </c>
      <c r="Q549" s="2">
        <v>0</v>
      </c>
      <c r="R549" s="2">
        <v>1430.23</v>
      </c>
      <c r="S549" s="2">
        <v>0</v>
      </c>
      <c r="T549" s="2">
        <v>1430.23</v>
      </c>
      <c r="U549" s="2">
        <v>0</v>
      </c>
      <c r="V549" s="2">
        <v>1420.48</v>
      </c>
      <c r="W549" s="2">
        <v>0</v>
      </c>
      <c r="X549" s="2">
        <v>1420.48</v>
      </c>
      <c r="Y549" s="2">
        <v>0</v>
      </c>
      <c r="Z549" s="2">
        <v>1420.48</v>
      </c>
      <c r="AA549" s="2">
        <v>0</v>
      </c>
      <c r="AB549" s="2">
        <v>1420.48</v>
      </c>
      <c r="AC549" s="2">
        <v>0</v>
      </c>
      <c r="AD549" s="2">
        <v>1463.72</v>
      </c>
      <c r="AE549" s="2">
        <v>0</v>
      </c>
      <c r="AF549" s="2">
        <v>1463.72</v>
      </c>
      <c r="AG549" s="2">
        <v>0</v>
      </c>
      <c r="AH549" s="2">
        <v>1463.72</v>
      </c>
      <c r="AI549" s="2">
        <v>0</v>
      </c>
      <c r="AJ549" s="2">
        <v>1463.72</v>
      </c>
      <c r="AK549" s="2">
        <v>0</v>
      </c>
      <c r="AL549" s="2">
        <v>1458.56</v>
      </c>
      <c r="AM549" s="2">
        <v>0</v>
      </c>
      <c r="AN549" s="2">
        <v>1458.56</v>
      </c>
      <c r="AO549" s="2">
        <v>0</v>
      </c>
      <c r="AP549" s="2">
        <v>1458.56</v>
      </c>
      <c r="AQ549" s="2">
        <v>0</v>
      </c>
      <c r="AR549" s="2">
        <v>1337.62</v>
      </c>
      <c r="AS549" s="2">
        <v>0</v>
      </c>
      <c r="AT549" s="2">
        <v>1338.32</v>
      </c>
      <c r="AU549" s="2">
        <v>0</v>
      </c>
      <c r="AV549" s="2">
        <v>1338.32</v>
      </c>
      <c r="AW549" s="2">
        <v>0</v>
      </c>
      <c r="AX549" s="2">
        <v>1338.32</v>
      </c>
      <c r="AY549" s="2">
        <v>0</v>
      </c>
      <c r="AZ549" s="2">
        <v>1338.32</v>
      </c>
      <c r="BA549" s="2">
        <v>0</v>
      </c>
      <c r="BB549" s="3">
        <f t="shared" si="18"/>
        <v>16921.46</v>
      </c>
      <c r="BC549" s="3">
        <f t="shared" si="19"/>
        <v>17123.759999999998</v>
      </c>
    </row>
    <row r="550" spans="1:55">
      <c r="A550" t="s">
        <v>84</v>
      </c>
      <c r="B550">
        <v>457543</v>
      </c>
      <c r="C550" t="s">
        <v>149</v>
      </c>
      <c r="D550" t="s">
        <v>233</v>
      </c>
      <c r="E550" t="s">
        <v>88</v>
      </c>
      <c r="F550" s="2">
        <v>9692.6299999999992</v>
      </c>
      <c r="G550" s="2">
        <v>0</v>
      </c>
      <c r="H550" s="2">
        <v>9371.73</v>
      </c>
      <c r="I550" s="2">
        <v>0</v>
      </c>
      <c r="J550" s="2">
        <v>9773.02</v>
      </c>
      <c r="K550" s="2">
        <v>0</v>
      </c>
      <c r="L550" s="2">
        <v>7921.38</v>
      </c>
      <c r="M550" s="2">
        <v>0</v>
      </c>
      <c r="N550" s="2">
        <v>11549.92</v>
      </c>
      <c r="O550" s="2">
        <v>0</v>
      </c>
      <c r="P550" s="2">
        <v>13440.9</v>
      </c>
      <c r="Q550" s="2">
        <v>0</v>
      </c>
      <c r="R550" s="2">
        <v>20304.82</v>
      </c>
      <c r="S550" s="2">
        <v>0</v>
      </c>
      <c r="T550" s="2">
        <v>16984.88</v>
      </c>
      <c r="U550" s="2">
        <v>0</v>
      </c>
      <c r="V550" s="2">
        <v>12878.95</v>
      </c>
      <c r="W550" s="2">
        <v>0</v>
      </c>
      <c r="X550" s="2">
        <v>11444.01</v>
      </c>
      <c r="Y550" s="2">
        <v>0</v>
      </c>
      <c r="Z550" s="2">
        <v>7168.39</v>
      </c>
      <c r="AA550" s="2">
        <v>0</v>
      </c>
      <c r="AB550" s="2">
        <v>6310.33</v>
      </c>
      <c r="AC550" s="2">
        <v>0</v>
      </c>
      <c r="AD550" s="2">
        <v>5599.44</v>
      </c>
      <c r="AE550" s="2">
        <v>0</v>
      </c>
      <c r="AF550" s="2">
        <v>4557.33</v>
      </c>
      <c r="AG550" s="2">
        <v>0</v>
      </c>
      <c r="AH550" s="2">
        <v>6342.1</v>
      </c>
      <c r="AI550" s="2">
        <v>0</v>
      </c>
      <c r="AJ550" s="2">
        <v>6811.56</v>
      </c>
      <c r="AK550" s="2">
        <v>0</v>
      </c>
      <c r="AL550" s="2">
        <v>9820.7199999999993</v>
      </c>
      <c r="AM550" s="2">
        <v>0</v>
      </c>
      <c r="AN550" s="2">
        <v>12197.95</v>
      </c>
      <c r="AO550" s="2">
        <v>0</v>
      </c>
      <c r="AP550" s="2">
        <v>14798.64</v>
      </c>
      <c r="AQ550" s="2">
        <v>0</v>
      </c>
      <c r="AR550" s="2">
        <v>11164.86</v>
      </c>
      <c r="AS550" s="2">
        <v>0</v>
      </c>
      <c r="AT550" s="2">
        <v>9512.35</v>
      </c>
      <c r="AU550" s="2">
        <v>0</v>
      </c>
      <c r="AV550" s="2">
        <v>5892.32</v>
      </c>
      <c r="AW550" s="2">
        <v>0</v>
      </c>
      <c r="AX550" s="2">
        <v>4186.2299999999996</v>
      </c>
      <c r="AY550" s="2">
        <v>0</v>
      </c>
      <c r="AZ550" s="2">
        <v>3062.56</v>
      </c>
      <c r="BA550" s="2">
        <v>0</v>
      </c>
      <c r="BB550" s="3">
        <f t="shared" si="18"/>
        <v>93946.060000000012</v>
      </c>
      <c r="BC550" s="3">
        <f t="shared" si="19"/>
        <v>136840.95999999999</v>
      </c>
    </row>
    <row r="551" spans="1:55">
      <c r="A551" t="s">
        <v>84</v>
      </c>
      <c r="B551">
        <v>457543</v>
      </c>
      <c r="C551" t="s">
        <v>149</v>
      </c>
      <c r="D551" t="s">
        <v>232</v>
      </c>
      <c r="E551" t="s">
        <v>89</v>
      </c>
      <c r="F551" s="2">
        <v>1062</v>
      </c>
      <c r="G551" s="2">
        <v>0</v>
      </c>
      <c r="H551" s="2">
        <v>1062</v>
      </c>
      <c r="I551" s="2">
        <v>0</v>
      </c>
      <c r="J551" s="2">
        <v>1062</v>
      </c>
      <c r="K551" s="2">
        <v>0</v>
      </c>
      <c r="L551" s="2">
        <v>1062</v>
      </c>
      <c r="M551" s="2">
        <v>0</v>
      </c>
      <c r="N551" s="2">
        <v>1062</v>
      </c>
      <c r="O551" s="2">
        <v>0</v>
      </c>
      <c r="P551" s="2">
        <v>1062</v>
      </c>
      <c r="Q551" s="2">
        <v>0</v>
      </c>
      <c r="R551" s="2">
        <v>1062</v>
      </c>
      <c r="S551" s="2">
        <v>0</v>
      </c>
      <c r="T551" s="2">
        <v>1062</v>
      </c>
      <c r="U551" s="2">
        <v>0</v>
      </c>
      <c r="V551" s="2">
        <v>1062</v>
      </c>
      <c r="W551" s="2">
        <v>0</v>
      </c>
      <c r="X551" s="2">
        <v>1062</v>
      </c>
      <c r="Y551" s="2">
        <v>0</v>
      </c>
      <c r="Z551" s="2">
        <v>1062</v>
      </c>
      <c r="AA551" s="2">
        <v>0</v>
      </c>
      <c r="AB551" s="2">
        <v>1062</v>
      </c>
      <c r="AC551" s="2">
        <v>0</v>
      </c>
      <c r="AD551" s="2">
        <v>1094</v>
      </c>
      <c r="AE551" s="2">
        <v>0</v>
      </c>
      <c r="AF551" s="2">
        <v>1094</v>
      </c>
      <c r="AG551" s="2">
        <v>0</v>
      </c>
      <c r="AH551" s="2">
        <v>1094</v>
      </c>
      <c r="AI551" s="2">
        <v>0</v>
      </c>
      <c r="AJ551" s="2">
        <v>1094</v>
      </c>
      <c r="AK551" s="2">
        <v>0</v>
      </c>
      <c r="AL551" s="2">
        <v>1094</v>
      </c>
      <c r="AM551" s="2">
        <v>0</v>
      </c>
      <c r="AN551" s="2">
        <v>1094</v>
      </c>
      <c r="AO551" s="2">
        <v>0</v>
      </c>
      <c r="AP551" s="2">
        <v>1094</v>
      </c>
      <c r="AQ551" s="2">
        <v>0</v>
      </c>
      <c r="AR551" s="2">
        <v>1094</v>
      </c>
      <c r="AS551" s="2">
        <v>0</v>
      </c>
      <c r="AT551" s="2">
        <v>1094</v>
      </c>
      <c r="AU551" s="2">
        <v>0</v>
      </c>
      <c r="AV551" s="2">
        <v>1094</v>
      </c>
      <c r="AW551" s="2">
        <v>0</v>
      </c>
      <c r="AX551" s="2">
        <v>1094</v>
      </c>
      <c r="AY551" s="2">
        <v>0</v>
      </c>
      <c r="AZ551" s="2">
        <v>1094</v>
      </c>
      <c r="BA551" s="2">
        <v>0</v>
      </c>
      <c r="BB551" s="3">
        <f t="shared" si="18"/>
        <v>13128</v>
      </c>
      <c r="BC551" s="3">
        <f t="shared" si="19"/>
        <v>12744</v>
      </c>
    </row>
    <row r="552" spans="1:55">
      <c r="A552" t="s">
        <v>84</v>
      </c>
      <c r="B552">
        <v>457543</v>
      </c>
      <c r="C552" t="s">
        <v>149</v>
      </c>
      <c r="D552" t="s">
        <v>231</v>
      </c>
      <c r="E552" t="s">
        <v>64</v>
      </c>
      <c r="F552" s="2">
        <v>483.17</v>
      </c>
      <c r="G552" s="2">
        <v>0</v>
      </c>
      <c r="H552" s="2">
        <v>449.8</v>
      </c>
      <c r="I552" s="2">
        <v>0</v>
      </c>
      <c r="J552" s="2">
        <v>455.65</v>
      </c>
      <c r="K552" s="2">
        <v>0</v>
      </c>
      <c r="L552" s="2">
        <v>469.36</v>
      </c>
      <c r="M552" s="2">
        <v>0</v>
      </c>
      <c r="N552" s="2">
        <v>559.13</v>
      </c>
      <c r="O552" s="2">
        <v>0</v>
      </c>
      <c r="P552" s="2">
        <v>667.8</v>
      </c>
      <c r="Q552" s="2">
        <v>0</v>
      </c>
      <c r="R552" s="2">
        <v>742.15</v>
      </c>
      <c r="S552" s="2">
        <v>0</v>
      </c>
      <c r="T552" s="2">
        <v>657.71</v>
      </c>
      <c r="U552" s="2">
        <v>0</v>
      </c>
      <c r="V552" s="2">
        <v>553.71</v>
      </c>
      <c r="W552" s="2">
        <v>0</v>
      </c>
      <c r="X552" s="2">
        <v>559.76</v>
      </c>
      <c r="Y552" s="2">
        <v>0</v>
      </c>
      <c r="Z552" s="2">
        <v>419.61</v>
      </c>
      <c r="AA552" s="2">
        <v>0</v>
      </c>
      <c r="AB552" s="2">
        <v>394.12</v>
      </c>
      <c r="AC552" s="2">
        <v>0</v>
      </c>
      <c r="AD552" s="2">
        <v>377.96</v>
      </c>
      <c r="AE552" s="2">
        <v>0</v>
      </c>
      <c r="AF552" s="2">
        <v>351.35</v>
      </c>
      <c r="AG552" s="2">
        <v>0</v>
      </c>
      <c r="AH552" s="2">
        <v>394.63</v>
      </c>
      <c r="AI552" s="2">
        <v>0</v>
      </c>
      <c r="AJ552" s="2">
        <v>428.18</v>
      </c>
      <c r="AK552" s="2">
        <v>0</v>
      </c>
      <c r="AL552" s="2">
        <v>519.29</v>
      </c>
      <c r="AM552" s="2">
        <v>0</v>
      </c>
      <c r="AN552" s="2">
        <v>610.20000000000005</v>
      </c>
      <c r="AO552" s="2">
        <v>0</v>
      </c>
      <c r="AP552" s="2">
        <v>710.94</v>
      </c>
      <c r="AQ552" s="2">
        <v>0</v>
      </c>
      <c r="AR552" s="2">
        <v>626.07000000000005</v>
      </c>
      <c r="AS552" s="2">
        <v>0</v>
      </c>
      <c r="AT552" s="2">
        <v>615.29999999999995</v>
      </c>
      <c r="AU552" s="2">
        <v>0</v>
      </c>
      <c r="AV552" s="2">
        <v>493.69</v>
      </c>
      <c r="AW552" s="2">
        <v>0</v>
      </c>
      <c r="AX552" s="2">
        <v>446.58</v>
      </c>
      <c r="AY552" s="2">
        <v>0</v>
      </c>
      <c r="AZ552" s="2">
        <v>399.52</v>
      </c>
      <c r="BA552" s="2">
        <v>0</v>
      </c>
      <c r="BB552" s="3">
        <f t="shared" si="18"/>
        <v>5973.7099999999991</v>
      </c>
      <c r="BC552" s="3">
        <f t="shared" si="19"/>
        <v>6411.97</v>
      </c>
    </row>
    <row r="553" spans="1:55">
      <c r="A553" t="s">
        <v>54</v>
      </c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3">
        <f t="shared" si="18"/>
        <v>0</v>
      </c>
      <c r="BC553" s="3">
        <f t="shared" si="19"/>
        <v>0</v>
      </c>
    </row>
    <row r="554" spans="1:55">
      <c r="A554" t="s">
        <v>84</v>
      </c>
      <c r="B554">
        <v>460638</v>
      </c>
      <c r="C554" t="s">
        <v>150</v>
      </c>
      <c r="D554" t="s">
        <v>235</v>
      </c>
      <c r="E554" t="s">
        <v>86</v>
      </c>
      <c r="F554" s="2">
        <v>2629.32</v>
      </c>
      <c r="G554" s="2">
        <v>0</v>
      </c>
      <c r="H554" s="2">
        <v>2429.96</v>
      </c>
      <c r="I554" s="2">
        <v>0</v>
      </c>
      <c r="J554" s="2">
        <v>2714.93</v>
      </c>
      <c r="K554" s="2">
        <v>0</v>
      </c>
      <c r="L554" s="2">
        <v>2712.12</v>
      </c>
      <c r="M554" s="2">
        <v>0</v>
      </c>
      <c r="N554" s="2">
        <v>2428.48</v>
      </c>
      <c r="O554" s="2">
        <v>0</v>
      </c>
      <c r="P554" s="2">
        <v>2733.29</v>
      </c>
      <c r="Q554" s="2">
        <v>0</v>
      </c>
      <c r="R554" s="2">
        <v>2537.7800000000002</v>
      </c>
      <c r="S554" s="2">
        <v>0</v>
      </c>
      <c r="T554" s="2">
        <v>3163</v>
      </c>
      <c r="U554" s="2">
        <v>0</v>
      </c>
      <c r="V554" s="2">
        <v>3013.82</v>
      </c>
      <c r="W554" s="2">
        <v>0</v>
      </c>
      <c r="X554" s="2">
        <v>3442.35</v>
      </c>
      <c r="Y554" s="2">
        <v>0</v>
      </c>
      <c r="Z554" s="2">
        <v>3006.49</v>
      </c>
      <c r="AA554" s="2">
        <v>0</v>
      </c>
      <c r="AB554" s="2">
        <v>2869.08</v>
      </c>
      <c r="AC554" s="2">
        <v>0</v>
      </c>
      <c r="AD554" s="2">
        <v>3175.66</v>
      </c>
      <c r="AE554" s="2">
        <v>0</v>
      </c>
      <c r="AF554" s="2">
        <v>2833.17</v>
      </c>
      <c r="AG554" s="2">
        <v>0</v>
      </c>
      <c r="AH554" s="2">
        <v>3437.46</v>
      </c>
      <c r="AI554" s="2">
        <v>0</v>
      </c>
      <c r="AJ554" s="2">
        <v>3435.39</v>
      </c>
      <c r="AK554" s="2">
        <v>0</v>
      </c>
      <c r="AL554" s="2">
        <v>3503.3</v>
      </c>
      <c r="AM554" s="2">
        <v>0</v>
      </c>
      <c r="AN554" s="2">
        <v>3743.46</v>
      </c>
      <c r="AO554" s="2">
        <v>0</v>
      </c>
      <c r="AP554" s="2">
        <v>3926.88</v>
      </c>
      <c r="AQ554" s="2">
        <v>0</v>
      </c>
      <c r="AR554" s="2">
        <v>3431.07</v>
      </c>
      <c r="AS554" s="2">
        <v>0</v>
      </c>
      <c r="AT554" s="2">
        <v>3339.6</v>
      </c>
      <c r="AU554" s="2">
        <v>0</v>
      </c>
      <c r="AV554" s="2">
        <v>3026.44</v>
      </c>
      <c r="AW554" s="2">
        <v>0</v>
      </c>
      <c r="AX554" s="2">
        <v>3011.5</v>
      </c>
      <c r="AY554" s="2">
        <v>0</v>
      </c>
      <c r="AZ554" s="2">
        <v>3098.05</v>
      </c>
      <c r="BA554" s="2">
        <v>0</v>
      </c>
      <c r="BB554" s="3">
        <f t="shared" si="18"/>
        <v>39961.980000000003</v>
      </c>
      <c r="BC554" s="3">
        <f t="shared" si="19"/>
        <v>33680.620000000003</v>
      </c>
    </row>
    <row r="555" spans="1:55">
      <c r="A555" t="s">
        <v>84</v>
      </c>
      <c r="B555">
        <v>460638</v>
      </c>
      <c r="C555" t="s">
        <v>150</v>
      </c>
      <c r="D555" t="s">
        <v>234</v>
      </c>
      <c r="E555" t="s">
        <v>87</v>
      </c>
      <c r="F555" s="2">
        <v>2137.14</v>
      </c>
      <c r="G555" s="2">
        <v>0</v>
      </c>
      <c r="H555" s="2">
        <v>2137.14</v>
      </c>
      <c r="I555" s="2">
        <v>0</v>
      </c>
      <c r="J555" s="2">
        <v>2137.14</v>
      </c>
      <c r="K555" s="2">
        <v>0</v>
      </c>
      <c r="L555" s="2">
        <v>2137.14</v>
      </c>
      <c r="M555" s="2">
        <v>0</v>
      </c>
      <c r="N555" s="2">
        <v>2137.14</v>
      </c>
      <c r="O555" s="2">
        <v>0</v>
      </c>
      <c r="P555" s="2">
        <v>2137.14</v>
      </c>
      <c r="Q555" s="2">
        <v>0</v>
      </c>
      <c r="R555" s="2">
        <v>2137.14</v>
      </c>
      <c r="S555" s="2">
        <v>0</v>
      </c>
      <c r="T555" s="2">
        <v>2137.14</v>
      </c>
      <c r="U555" s="2">
        <v>0</v>
      </c>
      <c r="V555" s="2">
        <v>1812.75</v>
      </c>
      <c r="W555" s="2">
        <v>0</v>
      </c>
      <c r="X555" s="2">
        <v>1622.86</v>
      </c>
      <c r="Y555" s="2">
        <v>0</v>
      </c>
      <c r="Z555" s="2">
        <v>1622.86</v>
      </c>
      <c r="AA555" s="2">
        <v>0</v>
      </c>
      <c r="AB555" s="2">
        <v>1622.86</v>
      </c>
      <c r="AC555" s="2">
        <v>0</v>
      </c>
      <c r="AD555" s="2">
        <v>1672.27</v>
      </c>
      <c r="AE555" s="2">
        <v>0</v>
      </c>
      <c r="AF555" s="2">
        <v>1672.27</v>
      </c>
      <c r="AG555" s="2">
        <v>0</v>
      </c>
      <c r="AH555" s="2">
        <v>1672.27</v>
      </c>
      <c r="AI555" s="2">
        <v>0</v>
      </c>
      <c r="AJ555" s="2">
        <v>1675.78</v>
      </c>
      <c r="AK555" s="2">
        <v>0</v>
      </c>
      <c r="AL555" s="2">
        <v>1848.26</v>
      </c>
      <c r="AM555" s="2">
        <v>0</v>
      </c>
      <c r="AN555" s="2">
        <v>1899.24</v>
      </c>
      <c r="AO555" s="2">
        <v>0</v>
      </c>
      <c r="AP555" s="2">
        <v>1899.24</v>
      </c>
      <c r="AQ555" s="2">
        <v>0</v>
      </c>
      <c r="AR555" s="2">
        <v>1899.24</v>
      </c>
      <c r="AS555" s="2">
        <v>0</v>
      </c>
      <c r="AT555" s="2">
        <v>1899.24</v>
      </c>
      <c r="AU555" s="2">
        <v>0</v>
      </c>
      <c r="AV555" s="2">
        <v>1899.24</v>
      </c>
      <c r="AW555" s="2">
        <v>0</v>
      </c>
      <c r="AX555" s="2">
        <v>1899.24</v>
      </c>
      <c r="AY555" s="2">
        <v>0</v>
      </c>
      <c r="AZ555" s="2">
        <v>1899.24</v>
      </c>
      <c r="BA555" s="2">
        <v>0</v>
      </c>
      <c r="BB555" s="3">
        <f t="shared" si="18"/>
        <v>21835.530000000002</v>
      </c>
      <c r="BC555" s="3">
        <f t="shared" si="19"/>
        <v>23778.45</v>
      </c>
    </row>
    <row r="556" spans="1:55">
      <c r="A556" t="s">
        <v>84</v>
      </c>
      <c r="B556">
        <v>460638</v>
      </c>
      <c r="C556" t="s">
        <v>150</v>
      </c>
      <c r="D556" t="s">
        <v>233</v>
      </c>
      <c r="E556" t="s">
        <v>88</v>
      </c>
      <c r="F556" s="2">
        <v>9780.85</v>
      </c>
      <c r="G556" s="2">
        <v>0</v>
      </c>
      <c r="H556" s="2">
        <v>9537.2099999999991</v>
      </c>
      <c r="I556" s="2">
        <v>0</v>
      </c>
      <c r="J556" s="2">
        <v>11741.46</v>
      </c>
      <c r="K556" s="2">
        <v>0</v>
      </c>
      <c r="L556" s="2">
        <v>8932.2000000000007</v>
      </c>
      <c r="M556" s="2">
        <v>0</v>
      </c>
      <c r="N556" s="2">
        <v>7718.51</v>
      </c>
      <c r="O556" s="2">
        <v>0</v>
      </c>
      <c r="P556" s="2">
        <v>8232.17</v>
      </c>
      <c r="Q556" s="2">
        <v>0</v>
      </c>
      <c r="R556" s="2">
        <v>9330.48</v>
      </c>
      <c r="S556" s="2">
        <v>0</v>
      </c>
      <c r="T556" s="2">
        <v>13448.73</v>
      </c>
      <c r="U556" s="2">
        <v>0</v>
      </c>
      <c r="V556" s="2">
        <v>12598.61</v>
      </c>
      <c r="W556" s="2">
        <v>0</v>
      </c>
      <c r="X556" s="2">
        <v>13436.06</v>
      </c>
      <c r="Y556" s="2">
        <v>0</v>
      </c>
      <c r="Z556" s="2">
        <v>12201.27</v>
      </c>
      <c r="AA556" s="2">
        <v>0</v>
      </c>
      <c r="AB556" s="2">
        <v>11617.56</v>
      </c>
      <c r="AC556" s="2">
        <v>0</v>
      </c>
      <c r="AD556" s="2">
        <v>12792.68</v>
      </c>
      <c r="AE556" s="2">
        <v>0</v>
      </c>
      <c r="AF556" s="2">
        <v>10746.15</v>
      </c>
      <c r="AG556" s="2">
        <v>0</v>
      </c>
      <c r="AH556" s="2">
        <v>14577.23</v>
      </c>
      <c r="AI556" s="2">
        <v>0</v>
      </c>
      <c r="AJ556" s="2">
        <v>12854.14</v>
      </c>
      <c r="AK556" s="2">
        <v>0</v>
      </c>
      <c r="AL556" s="2">
        <v>12853.63</v>
      </c>
      <c r="AM556" s="2">
        <v>0</v>
      </c>
      <c r="AN556" s="2">
        <v>13260.98</v>
      </c>
      <c r="AO556" s="2">
        <v>0</v>
      </c>
      <c r="AP556" s="2">
        <v>13532.7</v>
      </c>
      <c r="AQ556" s="2">
        <v>0</v>
      </c>
      <c r="AR556" s="2">
        <v>10250.34</v>
      </c>
      <c r="AS556" s="2">
        <v>0</v>
      </c>
      <c r="AT556" s="2">
        <v>8627.44</v>
      </c>
      <c r="AU556" s="2">
        <v>0</v>
      </c>
      <c r="AV556" s="2">
        <v>6787.89</v>
      </c>
      <c r="AW556" s="2">
        <v>0</v>
      </c>
      <c r="AX556" s="2">
        <v>5875.84</v>
      </c>
      <c r="AY556" s="2">
        <v>0</v>
      </c>
      <c r="AZ556" s="2">
        <v>5822.03</v>
      </c>
      <c r="BA556" s="2">
        <v>0</v>
      </c>
      <c r="BB556" s="3">
        <f t="shared" si="18"/>
        <v>127981.04999999999</v>
      </c>
      <c r="BC556" s="3">
        <f t="shared" si="19"/>
        <v>128575.11</v>
      </c>
    </row>
    <row r="557" spans="1:55">
      <c r="A557" t="s">
        <v>84</v>
      </c>
      <c r="B557">
        <v>460638</v>
      </c>
      <c r="C557" t="s">
        <v>150</v>
      </c>
      <c r="D557" t="s">
        <v>232</v>
      </c>
      <c r="E557" t="s">
        <v>89</v>
      </c>
      <c r="F557" s="2">
        <v>531</v>
      </c>
      <c r="G557" s="2">
        <v>0</v>
      </c>
      <c r="H557" s="2">
        <v>531</v>
      </c>
      <c r="I557" s="2">
        <v>0</v>
      </c>
      <c r="J557" s="2">
        <v>531</v>
      </c>
      <c r="K557" s="2">
        <v>0</v>
      </c>
      <c r="L557" s="2">
        <v>531</v>
      </c>
      <c r="M557" s="2">
        <v>0</v>
      </c>
      <c r="N557" s="2">
        <v>531</v>
      </c>
      <c r="O557" s="2">
        <v>0</v>
      </c>
      <c r="P557" s="2">
        <v>531</v>
      </c>
      <c r="Q557" s="2">
        <v>0</v>
      </c>
      <c r="R557" s="2">
        <v>531</v>
      </c>
      <c r="S557" s="2">
        <v>0</v>
      </c>
      <c r="T557" s="2">
        <v>531</v>
      </c>
      <c r="U557" s="2">
        <v>0</v>
      </c>
      <c r="V557" s="2">
        <v>531</v>
      </c>
      <c r="W557" s="2">
        <v>0</v>
      </c>
      <c r="X557" s="2">
        <v>531</v>
      </c>
      <c r="Y557" s="2">
        <v>0</v>
      </c>
      <c r="Z557" s="2">
        <v>531</v>
      </c>
      <c r="AA557" s="2">
        <v>0</v>
      </c>
      <c r="AB557" s="2">
        <v>531</v>
      </c>
      <c r="AC557" s="2">
        <v>0</v>
      </c>
      <c r="AD557" s="2">
        <v>547</v>
      </c>
      <c r="AE557" s="2">
        <v>0</v>
      </c>
      <c r="AF557" s="2">
        <v>547</v>
      </c>
      <c r="AG557" s="2">
        <v>0</v>
      </c>
      <c r="AH557" s="2">
        <v>547</v>
      </c>
      <c r="AI557" s="2">
        <v>0</v>
      </c>
      <c r="AJ557" s="2">
        <v>547</v>
      </c>
      <c r="AK557" s="2">
        <v>0</v>
      </c>
      <c r="AL557" s="2">
        <v>547</v>
      </c>
      <c r="AM557" s="2">
        <v>0</v>
      </c>
      <c r="AN557" s="2">
        <v>547</v>
      </c>
      <c r="AO557" s="2">
        <v>0</v>
      </c>
      <c r="AP557" s="2">
        <v>547</v>
      </c>
      <c r="AQ557" s="2">
        <v>0</v>
      </c>
      <c r="AR557" s="2">
        <v>547</v>
      </c>
      <c r="AS557" s="2">
        <v>0</v>
      </c>
      <c r="AT557" s="2">
        <v>547</v>
      </c>
      <c r="AU557" s="2">
        <v>0</v>
      </c>
      <c r="AV557" s="2">
        <v>547</v>
      </c>
      <c r="AW557" s="2">
        <v>0</v>
      </c>
      <c r="AX557" s="2">
        <v>547</v>
      </c>
      <c r="AY557" s="2">
        <v>0</v>
      </c>
      <c r="AZ557" s="2">
        <v>547</v>
      </c>
      <c r="BA557" s="2">
        <v>0</v>
      </c>
      <c r="BB557" s="3">
        <f t="shared" si="18"/>
        <v>6564</v>
      </c>
      <c r="BC557" s="3">
        <f t="shared" si="19"/>
        <v>6372</v>
      </c>
    </row>
    <row r="558" spans="1:55">
      <c r="A558" t="s">
        <v>84</v>
      </c>
      <c r="B558">
        <v>460638</v>
      </c>
      <c r="C558" t="s">
        <v>150</v>
      </c>
      <c r="D558" t="s">
        <v>231</v>
      </c>
      <c r="E558" t="s">
        <v>64</v>
      </c>
      <c r="F558" s="2">
        <v>365.39</v>
      </c>
      <c r="G558" s="2">
        <v>0</v>
      </c>
      <c r="H558" s="2">
        <v>333.5</v>
      </c>
      <c r="I558" s="2">
        <v>0</v>
      </c>
      <c r="J558" s="2">
        <v>379.08</v>
      </c>
      <c r="K558" s="2">
        <v>0</v>
      </c>
      <c r="L558" s="2">
        <v>378.63</v>
      </c>
      <c r="M558" s="2">
        <v>0</v>
      </c>
      <c r="N558" s="2">
        <v>333.27</v>
      </c>
      <c r="O558" s="2">
        <v>0</v>
      </c>
      <c r="P558" s="2">
        <v>382.02</v>
      </c>
      <c r="Q558" s="2">
        <v>0</v>
      </c>
      <c r="R558" s="2">
        <v>350.75</v>
      </c>
      <c r="S558" s="2">
        <v>0</v>
      </c>
      <c r="T558" s="2">
        <v>450.74</v>
      </c>
      <c r="U558" s="2">
        <v>0</v>
      </c>
      <c r="V558" s="2">
        <v>426.88</v>
      </c>
      <c r="W558" s="2">
        <v>0</v>
      </c>
      <c r="X558" s="2">
        <v>495.42</v>
      </c>
      <c r="Y558" s="2">
        <v>0</v>
      </c>
      <c r="Z558" s="2">
        <v>425.71</v>
      </c>
      <c r="AA558" s="2">
        <v>0</v>
      </c>
      <c r="AB558" s="2">
        <v>403.73</v>
      </c>
      <c r="AC558" s="2">
        <v>0</v>
      </c>
      <c r="AD558" s="2">
        <v>435.19</v>
      </c>
      <c r="AE558" s="2">
        <v>0</v>
      </c>
      <c r="AF558" s="2">
        <v>382.55</v>
      </c>
      <c r="AG558" s="2">
        <v>0</v>
      </c>
      <c r="AH558" s="2">
        <v>475.43</v>
      </c>
      <c r="AI558" s="2">
        <v>0</v>
      </c>
      <c r="AJ558" s="2">
        <v>475.11</v>
      </c>
      <c r="AK558" s="2">
        <v>0</v>
      </c>
      <c r="AL558" s="2">
        <v>485.55</v>
      </c>
      <c r="AM558" s="2">
        <v>0</v>
      </c>
      <c r="AN558" s="2">
        <v>522.46</v>
      </c>
      <c r="AO558" s="2">
        <v>0</v>
      </c>
      <c r="AP558" s="2">
        <v>550.65</v>
      </c>
      <c r="AQ558" s="2">
        <v>0</v>
      </c>
      <c r="AR558" s="2">
        <v>474.45</v>
      </c>
      <c r="AS558" s="2">
        <v>0</v>
      </c>
      <c r="AT558" s="2">
        <v>460.39</v>
      </c>
      <c r="AU558" s="2">
        <v>0</v>
      </c>
      <c r="AV558" s="2">
        <v>412.25</v>
      </c>
      <c r="AW558" s="2">
        <v>0</v>
      </c>
      <c r="AX558" s="2">
        <v>409.96</v>
      </c>
      <c r="AY558" s="2">
        <v>0</v>
      </c>
      <c r="AZ558" s="2">
        <v>423.26</v>
      </c>
      <c r="BA558" s="2">
        <v>0</v>
      </c>
      <c r="BB558" s="3">
        <f t="shared" si="18"/>
        <v>5507.2500000000009</v>
      </c>
      <c r="BC558" s="3">
        <f t="shared" si="19"/>
        <v>4725.1200000000008</v>
      </c>
    </row>
    <row r="559" spans="1:55">
      <c r="A559" t="s">
        <v>54</v>
      </c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3">
        <f t="shared" si="18"/>
        <v>0</v>
      </c>
      <c r="BC559" s="3">
        <f t="shared" si="19"/>
        <v>0</v>
      </c>
    </row>
    <row r="560" spans="1:55">
      <c r="A560" t="s">
        <v>84</v>
      </c>
      <c r="B560">
        <v>473540</v>
      </c>
      <c r="C560" t="s">
        <v>151</v>
      </c>
      <c r="D560" t="s">
        <v>235</v>
      </c>
      <c r="E560" t="s">
        <v>86</v>
      </c>
      <c r="F560" s="2">
        <v>0</v>
      </c>
      <c r="G560" s="2">
        <v>0</v>
      </c>
      <c r="H560" s="2">
        <v>0</v>
      </c>
      <c r="I560" s="2">
        <v>0</v>
      </c>
      <c r="J560" s="2">
        <v>0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  <c r="Y560" s="2">
        <v>0</v>
      </c>
      <c r="Z560" s="2">
        <v>0</v>
      </c>
      <c r="AA560" s="2">
        <v>0</v>
      </c>
      <c r="AB560" s="2">
        <v>4538.41</v>
      </c>
      <c r="AC560" s="2">
        <v>0</v>
      </c>
      <c r="AD560" s="2">
        <v>4224.25</v>
      </c>
      <c r="AE560" s="2">
        <v>0</v>
      </c>
      <c r="AF560" s="2">
        <v>4733.22</v>
      </c>
      <c r="AG560" s="2">
        <v>0</v>
      </c>
      <c r="AH560" s="2">
        <v>5529.4</v>
      </c>
      <c r="AI560" s="2">
        <v>0</v>
      </c>
      <c r="AJ560" s="2">
        <v>5252.97</v>
      </c>
      <c r="AK560" s="2">
        <v>0</v>
      </c>
      <c r="AL560" s="2">
        <v>4503.76</v>
      </c>
      <c r="AM560" s="2">
        <v>0</v>
      </c>
      <c r="AN560" s="2">
        <v>3942.43</v>
      </c>
      <c r="AO560" s="2">
        <v>0</v>
      </c>
      <c r="AP560" s="2">
        <v>5090.5</v>
      </c>
      <c r="AQ560" s="2">
        <v>0</v>
      </c>
      <c r="AR560" s="2">
        <v>4186.5200000000004</v>
      </c>
      <c r="AS560" s="2">
        <v>0</v>
      </c>
      <c r="AT560" s="2">
        <v>5781.19</v>
      </c>
      <c r="AU560" s="2">
        <v>0</v>
      </c>
      <c r="AV560" s="2">
        <v>3491.98</v>
      </c>
      <c r="AW560" s="2">
        <v>0</v>
      </c>
      <c r="AX560" s="2">
        <v>5782.73</v>
      </c>
      <c r="AY560" s="2">
        <v>0</v>
      </c>
      <c r="AZ560" s="2">
        <v>6075.8</v>
      </c>
      <c r="BA560" s="2">
        <v>0</v>
      </c>
      <c r="BB560" s="3">
        <f t="shared" si="18"/>
        <v>58594.750000000015</v>
      </c>
      <c r="BC560" s="3">
        <f t="shared" si="19"/>
        <v>4538.41</v>
      </c>
    </row>
    <row r="561" spans="1:55">
      <c r="A561" t="s">
        <v>84</v>
      </c>
      <c r="B561">
        <v>473540</v>
      </c>
      <c r="C561" t="s">
        <v>151</v>
      </c>
      <c r="D561" t="s">
        <v>234</v>
      </c>
      <c r="E561" t="s">
        <v>87</v>
      </c>
      <c r="F561" s="2">
        <v>0</v>
      </c>
      <c r="G561" s="2">
        <v>0</v>
      </c>
      <c r="H561" s="2">
        <v>0</v>
      </c>
      <c r="I561" s="2">
        <v>0</v>
      </c>
      <c r="J561" s="2">
        <v>0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  <c r="AB561" s="2">
        <v>2250.7600000000002</v>
      </c>
      <c r="AC561" s="2">
        <v>0</v>
      </c>
      <c r="AD561" s="2">
        <v>2408.5300000000002</v>
      </c>
      <c r="AE561" s="2">
        <v>0</v>
      </c>
      <c r="AF561" s="2">
        <v>2243.2600000000002</v>
      </c>
      <c r="AG561" s="2">
        <v>0</v>
      </c>
      <c r="AH561" s="2">
        <v>3422.81</v>
      </c>
      <c r="AI561" s="2">
        <v>0</v>
      </c>
      <c r="AJ561" s="2">
        <v>3097.36</v>
      </c>
      <c r="AK561" s="2">
        <v>0</v>
      </c>
      <c r="AL561" s="2">
        <v>3097.36</v>
      </c>
      <c r="AM561" s="2">
        <v>0</v>
      </c>
      <c r="AN561" s="2">
        <v>3097.36</v>
      </c>
      <c r="AO561" s="2">
        <v>0</v>
      </c>
      <c r="AP561" s="2">
        <v>3097.36</v>
      </c>
      <c r="AQ561" s="2">
        <v>0</v>
      </c>
      <c r="AR561" s="2">
        <v>3097.36</v>
      </c>
      <c r="AS561" s="2">
        <v>0</v>
      </c>
      <c r="AT561" s="2">
        <v>3097.36</v>
      </c>
      <c r="AU561" s="2">
        <v>0</v>
      </c>
      <c r="AV561" s="2">
        <v>3097.36</v>
      </c>
      <c r="AW561" s="2">
        <v>0</v>
      </c>
      <c r="AX561" s="2">
        <v>3269.39</v>
      </c>
      <c r="AY561" s="2">
        <v>0</v>
      </c>
      <c r="AZ561" s="2">
        <v>3318.66</v>
      </c>
      <c r="BA561" s="2">
        <v>0</v>
      </c>
      <c r="BB561" s="3">
        <f t="shared" si="18"/>
        <v>36344.17</v>
      </c>
      <c r="BC561" s="3">
        <f t="shared" si="19"/>
        <v>2250.7600000000002</v>
      </c>
    </row>
    <row r="562" spans="1:55">
      <c r="A562" t="s">
        <v>84</v>
      </c>
      <c r="B562">
        <v>473540</v>
      </c>
      <c r="C562" t="s">
        <v>151</v>
      </c>
      <c r="D562" t="s">
        <v>233</v>
      </c>
      <c r="E562" t="s">
        <v>88</v>
      </c>
      <c r="F562" s="2">
        <v>0</v>
      </c>
      <c r="G562" s="2">
        <v>0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  <c r="AB562" s="2">
        <v>21293.919999999998</v>
      </c>
      <c r="AC562" s="2">
        <v>0</v>
      </c>
      <c r="AD562" s="2">
        <v>19497.5</v>
      </c>
      <c r="AE562" s="2">
        <v>0</v>
      </c>
      <c r="AF562" s="2">
        <v>22745.38</v>
      </c>
      <c r="AG562" s="2">
        <v>0</v>
      </c>
      <c r="AH562" s="2">
        <v>24504.48</v>
      </c>
      <c r="AI562" s="2">
        <v>0</v>
      </c>
      <c r="AJ562" s="2">
        <v>22309.8</v>
      </c>
      <c r="AK562" s="2">
        <v>0</v>
      </c>
      <c r="AL562" s="2">
        <v>17111.439999999999</v>
      </c>
      <c r="AM562" s="2">
        <v>0</v>
      </c>
      <c r="AN562" s="2">
        <v>13607.82</v>
      </c>
      <c r="AO562" s="2">
        <v>0</v>
      </c>
      <c r="AP562" s="2">
        <v>17626.39</v>
      </c>
      <c r="AQ562" s="2">
        <v>0</v>
      </c>
      <c r="AR562" s="2">
        <v>11926.81</v>
      </c>
      <c r="AS562" s="2">
        <v>0</v>
      </c>
      <c r="AT562" s="2">
        <v>16621.990000000002</v>
      </c>
      <c r="AU562" s="2">
        <v>0</v>
      </c>
      <c r="AV562" s="2">
        <v>7372.37</v>
      </c>
      <c r="AW562" s="2">
        <v>0</v>
      </c>
      <c r="AX562" s="2">
        <v>13743.93</v>
      </c>
      <c r="AY562" s="2">
        <v>0</v>
      </c>
      <c r="AZ562" s="2">
        <v>16588.02</v>
      </c>
      <c r="BA562" s="2">
        <v>0</v>
      </c>
      <c r="BB562" s="3">
        <f t="shared" si="18"/>
        <v>203655.92999999996</v>
      </c>
      <c r="BC562" s="3">
        <f t="shared" si="19"/>
        <v>21293.919999999998</v>
      </c>
    </row>
    <row r="563" spans="1:55">
      <c r="A563" t="s">
        <v>84</v>
      </c>
      <c r="B563">
        <v>473540</v>
      </c>
      <c r="C563" t="s">
        <v>151</v>
      </c>
      <c r="D563" t="s">
        <v>232</v>
      </c>
      <c r="E563" t="s">
        <v>89</v>
      </c>
      <c r="F563" s="2">
        <v>0</v>
      </c>
      <c r="G563" s="2">
        <v>0</v>
      </c>
      <c r="H563" s="2">
        <v>0</v>
      </c>
      <c r="I563" s="2">
        <v>0</v>
      </c>
      <c r="J563" s="2">
        <v>0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2">
        <v>0</v>
      </c>
      <c r="Y563" s="2">
        <v>0</v>
      </c>
      <c r="Z563" s="2">
        <v>531</v>
      </c>
      <c r="AA563" s="2">
        <v>0</v>
      </c>
      <c r="AB563" s="2">
        <v>547</v>
      </c>
      <c r="AC563" s="2">
        <v>0</v>
      </c>
      <c r="AD563" s="2">
        <v>547</v>
      </c>
      <c r="AE563" s="2">
        <v>0</v>
      </c>
      <c r="AF563" s="2">
        <v>547</v>
      </c>
      <c r="AG563" s="2">
        <v>0</v>
      </c>
      <c r="AH563" s="2">
        <v>547</v>
      </c>
      <c r="AI563" s="2">
        <v>0</v>
      </c>
      <c r="AJ563" s="2">
        <v>547</v>
      </c>
      <c r="AK563" s="2">
        <v>0</v>
      </c>
      <c r="AL563" s="2">
        <v>547</v>
      </c>
      <c r="AM563" s="2">
        <v>0</v>
      </c>
      <c r="AN563" s="2">
        <v>547</v>
      </c>
      <c r="AO563" s="2">
        <v>0</v>
      </c>
      <c r="AP563" s="2">
        <v>547</v>
      </c>
      <c r="AQ563" s="2">
        <v>0</v>
      </c>
      <c r="AR563" s="2">
        <v>547</v>
      </c>
      <c r="AS563" s="2">
        <v>0</v>
      </c>
      <c r="AT563" s="2">
        <v>547</v>
      </c>
      <c r="AU563" s="2">
        <v>0</v>
      </c>
      <c r="AV563" s="2">
        <v>547</v>
      </c>
      <c r="AW563" s="2">
        <v>0</v>
      </c>
      <c r="AX563" s="2">
        <v>547</v>
      </c>
      <c r="AY563" s="2">
        <v>0</v>
      </c>
      <c r="AZ563" s="2">
        <v>564</v>
      </c>
      <c r="BA563" s="2">
        <v>0</v>
      </c>
      <c r="BB563" s="3">
        <f t="shared" si="18"/>
        <v>6581</v>
      </c>
      <c r="BC563" s="3">
        <f t="shared" si="19"/>
        <v>1078</v>
      </c>
    </row>
    <row r="564" spans="1:55">
      <c r="A564" t="s">
        <v>84</v>
      </c>
      <c r="B564">
        <v>473540</v>
      </c>
      <c r="C564" t="s">
        <v>151</v>
      </c>
      <c r="D564" t="s">
        <v>231</v>
      </c>
      <c r="E564" t="s">
        <v>64</v>
      </c>
      <c r="F564" s="2">
        <v>0</v>
      </c>
      <c r="G564" s="2">
        <v>0</v>
      </c>
      <c r="H564" s="2">
        <v>0</v>
      </c>
      <c r="I564" s="2">
        <v>0</v>
      </c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0</v>
      </c>
      <c r="Z564" s="2">
        <v>120</v>
      </c>
      <c r="AA564" s="2">
        <v>0</v>
      </c>
      <c r="AB564" s="2">
        <v>644.65</v>
      </c>
      <c r="AC564" s="2">
        <v>0</v>
      </c>
      <c r="AD564" s="2">
        <v>596.36</v>
      </c>
      <c r="AE564" s="2">
        <v>0</v>
      </c>
      <c r="AF564" s="2">
        <v>674.59</v>
      </c>
      <c r="AG564" s="2">
        <v>0</v>
      </c>
      <c r="AH564" s="2">
        <v>796.96</v>
      </c>
      <c r="AI564" s="2">
        <v>0</v>
      </c>
      <c r="AJ564" s="2">
        <v>754.47</v>
      </c>
      <c r="AK564" s="2">
        <v>0</v>
      </c>
      <c r="AL564" s="2">
        <v>639.32000000000005</v>
      </c>
      <c r="AM564" s="2">
        <v>0</v>
      </c>
      <c r="AN564" s="2">
        <v>553.04</v>
      </c>
      <c r="AO564" s="2">
        <v>0</v>
      </c>
      <c r="AP564" s="2">
        <v>729.5</v>
      </c>
      <c r="AQ564" s="2">
        <v>0</v>
      </c>
      <c r="AR564" s="2">
        <v>590.55999999999995</v>
      </c>
      <c r="AS564" s="2">
        <v>0</v>
      </c>
      <c r="AT564" s="2">
        <v>835.66</v>
      </c>
      <c r="AU564" s="2">
        <v>0</v>
      </c>
      <c r="AV564" s="2">
        <v>483.81</v>
      </c>
      <c r="AW564" s="2">
        <v>0</v>
      </c>
      <c r="AX564" s="2">
        <v>835.9</v>
      </c>
      <c r="AY564" s="2">
        <v>0</v>
      </c>
      <c r="AZ564" s="2">
        <v>847.97</v>
      </c>
      <c r="BA564" s="2">
        <v>0</v>
      </c>
      <c r="BB564" s="3">
        <f t="shared" si="18"/>
        <v>8338.14</v>
      </c>
      <c r="BC564" s="3">
        <f t="shared" si="19"/>
        <v>764.65</v>
      </c>
    </row>
    <row r="565" spans="1:55">
      <c r="A565" t="s">
        <v>54</v>
      </c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3">
        <f t="shared" si="18"/>
        <v>0</v>
      </c>
      <c r="BC565" s="3">
        <f t="shared" si="19"/>
        <v>0</v>
      </c>
    </row>
    <row r="566" spans="1:55">
      <c r="A566" t="s">
        <v>84</v>
      </c>
      <c r="B566">
        <v>478214</v>
      </c>
      <c r="C566" t="s">
        <v>152</v>
      </c>
      <c r="D566" t="s">
        <v>235</v>
      </c>
      <c r="E566" t="s">
        <v>102</v>
      </c>
      <c r="F566" s="2">
        <v>0</v>
      </c>
      <c r="G566" s="2">
        <v>0</v>
      </c>
      <c r="H566" s="2">
        <v>0</v>
      </c>
      <c r="I566" s="2">
        <v>0</v>
      </c>
      <c r="J566" s="2">
        <v>0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2">
        <v>0</v>
      </c>
      <c r="Y566" s="2">
        <v>0</v>
      </c>
      <c r="Z566" s="2">
        <v>2837.92</v>
      </c>
      <c r="AA566" s="2">
        <v>0</v>
      </c>
      <c r="AB566" s="2">
        <v>3180.52</v>
      </c>
      <c r="AC566" s="2">
        <v>0</v>
      </c>
      <c r="AD566" s="2">
        <v>3770.41</v>
      </c>
      <c r="AE566" s="2">
        <v>0</v>
      </c>
      <c r="AF566" s="2">
        <v>3671.7</v>
      </c>
      <c r="AG566" s="2">
        <v>0</v>
      </c>
      <c r="AH566" s="2">
        <v>3338.83</v>
      </c>
      <c r="AI566" s="2">
        <v>0</v>
      </c>
      <c r="AJ566" s="2">
        <v>3772.34</v>
      </c>
      <c r="AK566" s="2">
        <v>0</v>
      </c>
      <c r="AL566" s="2">
        <v>3614.18</v>
      </c>
      <c r="AM566" s="2">
        <v>0</v>
      </c>
      <c r="AN566" s="2">
        <v>3566.59</v>
      </c>
      <c r="AO566" s="2">
        <v>0</v>
      </c>
      <c r="AP566" s="2">
        <v>2928.11</v>
      </c>
      <c r="AQ566" s="2">
        <v>0</v>
      </c>
      <c r="AR566" s="2">
        <v>3645.06</v>
      </c>
      <c r="AS566" s="2">
        <v>0</v>
      </c>
      <c r="AT566" s="2">
        <v>3584.77</v>
      </c>
      <c r="AU566" s="2">
        <v>0</v>
      </c>
      <c r="AV566" s="2">
        <v>4479.43</v>
      </c>
      <c r="AW566" s="2">
        <v>0</v>
      </c>
      <c r="AX566" s="2">
        <v>3985.17</v>
      </c>
      <c r="AY566" s="2">
        <v>0</v>
      </c>
      <c r="AZ566" s="2">
        <v>3631.48</v>
      </c>
      <c r="BA566" s="2">
        <v>0</v>
      </c>
      <c r="BB566" s="3">
        <f t="shared" si="18"/>
        <v>43988.07</v>
      </c>
      <c r="BC566" s="3">
        <f t="shared" si="19"/>
        <v>6018.4400000000005</v>
      </c>
    </row>
    <row r="567" spans="1:55">
      <c r="A567" t="s">
        <v>84</v>
      </c>
      <c r="B567">
        <v>478214</v>
      </c>
      <c r="C567" t="s">
        <v>152</v>
      </c>
      <c r="D567" t="s">
        <v>233</v>
      </c>
      <c r="E567" t="s">
        <v>96</v>
      </c>
      <c r="F567" s="2">
        <v>0</v>
      </c>
      <c r="G567" s="2">
        <v>0</v>
      </c>
      <c r="H567" s="2">
        <v>0</v>
      </c>
      <c r="I567" s="2">
        <v>0</v>
      </c>
      <c r="J567" s="2">
        <v>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  <c r="Y567" s="2">
        <v>0</v>
      </c>
      <c r="Z567" s="2">
        <v>12388.88</v>
      </c>
      <c r="AA567" s="2">
        <v>0</v>
      </c>
      <c r="AB567" s="2">
        <v>14041.57</v>
      </c>
      <c r="AC567" s="2">
        <v>0</v>
      </c>
      <c r="AD567" s="2">
        <v>18071.259999999998</v>
      </c>
      <c r="AE567" s="2">
        <v>0</v>
      </c>
      <c r="AF567" s="2">
        <v>17396.919999999998</v>
      </c>
      <c r="AG567" s="2">
        <v>0</v>
      </c>
      <c r="AH567" s="2">
        <v>15123.03</v>
      </c>
      <c r="AI567" s="2">
        <v>0</v>
      </c>
      <c r="AJ567" s="2">
        <v>18084.41</v>
      </c>
      <c r="AK567" s="2">
        <v>0</v>
      </c>
      <c r="AL567" s="2">
        <v>17004</v>
      </c>
      <c r="AM567" s="2">
        <v>0</v>
      </c>
      <c r="AN567" s="2">
        <v>16678.93</v>
      </c>
      <c r="AO567" s="2">
        <v>0</v>
      </c>
      <c r="AP567" s="2">
        <v>12317.34</v>
      </c>
      <c r="AQ567" s="2">
        <v>0</v>
      </c>
      <c r="AR567" s="2">
        <v>17214.93</v>
      </c>
      <c r="AS567" s="2">
        <v>0</v>
      </c>
      <c r="AT567" s="2">
        <v>16803.07</v>
      </c>
      <c r="AU567" s="2">
        <v>0</v>
      </c>
      <c r="AV567" s="2">
        <v>22914.66</v>
      </c>
      <c r="AW567" s="2">
        <v>0</v>
      </c>
      <c r="AX567" s="2">
        <v>11032.07</v>
      </c>
      <c r="AY567" s="2">
        <v>0</v>
      </c>
      <c r="AZ567" s="2">
        <v>9193.93</v>
      </c>
      <c r="BA567" s="2">
        <v>0</v>
      </c>
      <c r="BB567" s="3">
        <f t="shared" si="18"/>
        <v>191834.55</v>
      </c>
      <c r="BC567" s="3">
        <f t="shared" si="19"/>
        <v>26430.449999999997</v>
      </c>
    </row>
    <row r="568" spans="1:55">
      <c r="A568" t="s">
        <v>84</v>
      </c>
      <c r="B568">
        <v>478214</v>
      </c>
      <c r="C568" t="s">
        <v>152</v>
      </c>
      <c r="D568" t="s">
        <v>234</v>
      </c>
      <c r="E568" t="s">
        <v>87</v>
      </c>
      <c r="F568" s="2">
        <v>0</v>
      </c>
      <c r="G568" s="2">
        <v>0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  <c r="Y568" s="2">
        <v>0</v>
      </c>
      <c r="Z568" s="2">
        <v>1825.89</v>
      </c>
      <c r="AA568" s="2">
        <v>0</v>
      </c>
      <c r="AB568" s="2">
        <v>1881.48</v>
      </c>
      <c r="AC568" s="2">
        <v>0</v>
      </c>
      <c r="AD568" s="2">
        <v>1881.48</v>
      </c>
      <c r="AE568" s="2">
        <v>0</v>
      </c>
      <c r="AF568" s="2">
        <v>1881.48</v>
      </c>
      <c r="AG568" s="2">
        <v>0</v>
      </c>
      <c r="AH568" s="2">
        <v>1881.48</v>
      </c>
      <c r="AI568" s="2">
        <v>0</v>
      </c>
      <c r="AJ568" s="2">
        <v>1881.48</v>
      </c>
      <c r="AK568" s="2">
        <v>0</v>
      </c>
      <c r="AL568" s="2">
        <v>1881.48</v>
      </c>
      <c r="AM568" s="2">
        <v>0</v>
      </c>
      <c r="AN568" s="2">
        <v>1881.48</v>
      </c>
      <c r="AO568" s="2">
        <v>0</v>
      </c>
      <c r="AP568" s="2">
        <v>1881.48</v>
      </c>
      <c r="AQ568" s="2">
        <v>0</v>
      </c>
      <c r="AR568" s="2">
        <v>1890.89</v>
      </c>
      <c r="AS568" s="2">
        <v>0</v>
      </c>
      <c r="AT568" s="2">
        <v>1890.89</v>
      </c>
      <c r="AU568" s="2">
        <v>0</v>
      </c>
      <c r="AV568" s="2">
        <v>1972.74</v>
      </c>
      <c r="AW568" s="2">
        <v>0</v>
      </c>
      <c r="AX568" s="2">
        <v>2007.63</v>
      </c>
      <c r="AY568" s="2">
        <v>0</v>
      </c>
      <c r="AZ568" s="2">
        <v>1948.44</v>
      </c>
      <c r="BA568" s="2">
        <v>0</v>
      </c>
      <c r="BB568" s="3">
        <f t="shared" si="18"/>
        <v>22880.95</v>
      </c>
      <c r="BC568" s="3">
        <f t="shared" si="19"/>
        <v>3707.37</v>
      </c>
    </row>
    <row r="569" spans="1:55">
      <c r="A569" t="s">
        <v>84</v>
      </c>
      <c r="B569">
        <v>478214</v>
      </c>
      <c r="C569" t="s">
        <v>152</v>
      </c>
      <c r="D569" t="s">
        <v>232</v>
      </c>
      <c r="E569" t="s">
        <v>89</v>
      </c>
      <c r="F569" s="2">
        <v>0</v>
      </c>
      <c r="G569" s="2">
        <v>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  <c r="Y569" s="2">
        <v>0</v>
      </c>
      <c r="Z569" s="2">
        <v>531</v>
      </c>
      <c r="AA569" s="2">
        <v>0</v>
      </c>
      <c r="AB569" s="2">
        <v>547</v>
      </c>
      <c r="AC569" s="2">
        <v>0</v>
      </c>
      <c r="AD569" s="2">
        <v>547</v>
      </c>
      <c r="AE569" s="2">
        <v>0</v>
      </c>
      <c r="AF569" s="2">
        <v>547</v>
      </c>
      <c r="AG569" s="2">
        <v>0</v>
      </c>
      <c r="AH569" s="2">
        <v>547</v>
      </c>
      <c r="AI569" s="2">
        <v>0</v>
      </c>
      <c r="AJ569" s="2">
        <v>547</v>
      </c>
      <c r="AK569" s="2">
        <v>0</v>
      </c>
      <c r="AL569" s="2">
        <v>547</v>
      </c>
      <c r="AM569" s="2">
        <v>0</v>
      </c>
      <c r="AN569" s="2">
        <v>547</v>
      </c>
      <c r="AO569" s="2">
        <v>0</v>
      </c>
      <c r="AP569" s="2">
        <v>547</v>
      </c>
      <c r="AQ569" s="2">
        <v>0</v>
      </c>
      <c r="AR569" s="2">
        <v>547</v>
      </c>
      <c r="AS569" s="2">
        <v>0</v>
      </c>
      <c r="AT569" s="2">
        <v>547</v>
      </c>
      <c r="AU569" s="2">
        <v>0</v>
      </c>
      <c r="AV569" s="2">
        <v>547</v>
      </c>
      <c r="AW569" s="2">
        <v>0</v>
      </c>
      <c r="AX569" s="2">
        <v>547</v>
      </c>
      <c r="AY569" s="2">
        <v>0</v>
      </c>
      <c r="AZ569" s="2">
        <v>564</v>
      </c>
      <c r="BA569" s="2">
        <v>0</v>
      </c>
      <c r="BB569" s="3">
        <f t="shared" si="18"/>
        <v>6581</v>
      </c>
      <c r="BC569" s="3">
        <f t="shared" si="19"/>
        <v>1078</v>
      </c>
    </row>
    <row r="570" spans="1:55">
      <c r="A570" t="s">
        <v>84</v>
      </c>
      <c r="B570">
        <v>478214</v>
      </c>
      <c r="C570" t="s">
        <v>152</v>
      </c>
      <c r="D570" t="s">
        <v>231</v>
      </c>
      <c r="E570" t="s">
        <v>64</v>
      </c>
      <c r="F570" s="2">
        <v>0</v>
      </c>
      <c r="G570" s="2">
        <v>0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  <c r="Y570" s="2">
        <v>0</v>
      </c>
      <c r="Z570" s="2">
        <v>398.75</v>
      </c>
      <c r="AA570" s="2">
        <v>0</v>
      </c>
      <c r="AB570" s="2">
        <v>435.94</v>
      </c>
      <c r="AC570" s="2">
        <v>0</v>
      </c>
      <c r="AD570" s="2">
        <v>526.6</v>
      </c>
      <c r="AE570" s="2">
        <v>0</v>
      </c>
      <c r="AF570" s="2">
        <v>511.43</v>
      </c>
      <c r="AG570" s="2">
        <v>0</v>
      </c>
      <c r="AH570" s="2">
        <v>460.27</v>
      </c>
      <c r="AI570" s="2">
        <v>0</v>
      </c>
      <c r="AJ570" s="2">
        <v>526.9</v>
      </c>
      <c r="AK570" s="2">
        <v>0</v>
      </c>
      <c r="AL570" s="2">
        <v>502.59</v>
      </c>
      <c r="AM570" s="2">
        <v>0</v>
      </c>
      <c r="AN570" s="2">
        <v>495.28</v>
      </c>
      <c r="AO570" s="2">
        <v>0</v>
      </c>
      <c r="AP570" s="2">
        <v>397.14</v>
      </c>
      <c r="AQ570" s="2">
        <v>0</v>
      </c>
      <c r="AR570" s="2">
        <v>507.34</v>
      </c>
      <c r="AS570" s="2">
        <v>0</v>
      </c>
      <c r="AT570" s="2">
        <v>498.07</v>
      </c>
      <c r="AU570" s="2">
        <v>0</v>
      </c>
      <c r="AV570" s="2">
        <v>635.58000000000004</v>
      </c>
      <c r="AW570" s="2">
        <v>0</v>
      </c>
      <c r="AX570" s="2">
        <v>559.61</v>
      </c>
      <c r="AY570" s="2">
        <v>0</v>
      </c>
      <c r="AZ570" s="2">
        <v>486.36</v>
      </c>
      <c r="BA570" s="2">
        <v>0</v>
      </c>
      <c r="BB570" s="3">
        <f t="shared" si="18"/>
        <v>6107.1699999999992</v>
      </c>
      <c r="BC570" s="3">
        <f t="shared" si="19"/>
        <v>834.69</v>
      </c>
    </row>
    <row r="571" spans="1:55">
      <c r="A571" t="s">
        <v>54</v>
      </c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3">
        <f t="shared" si="18"/>
        <v>0</v>
      </c>
      <c r="BC571" s="3">
        <f t="shared" si="19"/>
        <v>0</v>
      </c>
    </row>
    <row r="572" spans="1:55">
      <c r="A572" t="s">
        <v>84</v>
      </c>
      <c r="B572">
        <v>478214</v>
      </c>
      <c r="C572" t="s">
        <v>152</v>
      </c>
      <c r="D572" t="s">
        <v>235</v>
      </c>
      <c r="E572" t="s">
        <v>86</v>
      </c>
      <c r="F572" s="2">
        <v>0</v>
      </c>
      <c r="G572" s="2">
        <v>0</v>
      </c>
      <c r="H572" s="2">
        <v>0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3326.62</v>
      </c>
      <c r="U572" s="2">
        <v>0</v>
      </c>
      <c r="V572" s="2">
        <v>3671.01</v>
      </c>
      <c r="W572" s="2">
        <v>0</v>
      </c>
      <c r="X572" s="2">
        <v>3005.16</v>
      </c>
      <c r="Y572" s="2">
        <v>0</v>
      </c>
      <c r="Z572" s="2">
        <v>0</v>
      </c>
      <c r="AA572" s="2">
        <v>0</v>
      </c>
      <c r="AB572" s="2">
        <v>0</v>
      </c>
      <c r="AC572" s="2">
        <v>0</v>
      </c>
      <c r="AD572" s="2">
        <v>0</v>
      </c>
      <c r="AE572" s="2">
        <v>0</v>
      </c>
      <c r="AF572" s="2">
        <v>0</v>
      </c>
      <c r="AG572" s="2">
        <v>0</v>
      </c>
      <c r="AH572" s="2">
        <v>0</v>
      </c>
      <c r="AI572" s="2">
        <v>0</v>
      </c>
      <c r="AJ572" s="2">
        <v>0</v>
      </c>
      <c r="AK572" s="2">
        <v>0</v>
      </c>
      <c r="AL572" s="2">
        <v>0</v>
      </c>
      <c r="AM572" s="2">
        <v>0</v>
      </c>
      <c r="AN572" s="2">
        <v>0</v>
      </c>
      <c r="AO572" s="2">
        <v>0</v>
      </c>
      <c r="AP572" s="2">
        <v>0</v>
      </c>
      <c r="AQ572" s="2">
        <v>0</v>
      </c>
      <c r="AR572" s="2">
        <v>0</v>
      </c>
      <c r="AS572" s="2">
        <v>0</v>
      </c>
      <c r="AT572" s="2">
        <v>0</v>
      </c>
      <c r="AU572" s="2">
        <v>0</v>
      </c>
      <c r="AV572" s="2">
        <v>0</v>
      </c>
      <c r="AW572" s="2">
        <v>0</v>
      </c>
      <c r="AX572" s="2">
        <v>0</v>
      </c>
      <c r="AY572" s="2">
        <v>0</v>
      </c>
      <c r="AZ572" s="2">
        <v>0</v>
      </c>
      <c r="BA572" s="2">
        <v>0</v>
      </c>
      <c r="BB572" s="3">
        <f t="shared" si="18"/>
        <v>0</v>
      </c>
      <c r="BC572" s="3">
        <f t="shared" si="19"/>
        <v>10002.790000000001</v>
      </c>
    </row>
    <row r="573" spans="1:55">
      <c r="A573" t="s">
        <v>84</v>
      </c>
      <c r="B573">
        <v>478214</v>
      </c>
      <c r="C573" t="s">
        <v>152</v>
      </c>
      <c r="D573" t="s">
        <v>234</v>
      </c>
      <c r="E573" t="s">
        <v>87</v>
      </c>
      <c r="F573" s="2">
        <v>0</v>
      </c>
      <c r="G573" s="2">
        <v>0</v>
      </c>
      <c r="H573" s="2">
        <v>0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1760.8</v>
      </c>
      <c r="U573" s="2">
        <v>0</v>
      </c>
      <c r="V573" s="2">
        <v>1825.89</v>
      </c>
      <c r="W573" s="2">
        <v>0</v>
      </c>
      <c r="X573" s="2">
        <v>1825.89</v>
      </c>
      <c r="Y573" s="2">
        <v>0</v>
      </c>
      <c r="Z573" s="2">
        <v>0</v>
      </c>
      <c r="AA573" s="2">
        <v>0</v>
      </c>
      <c r="AB573" s="2">
        <v>0</v>
      </c>
      <c r="AC573" s="2">
        <v>0</v>
      </c>
      <c r="AD573" s="2">
        <v>0</v>
      </c>
      <c r="AE573" s="2">
        <v>0</v>
      </c>
      <c r="AF573" s="2">
        <v>0</v>
      </c>
      <c r="AG573" s="2">
        <v>0</v>
      </c>
      <c r="AH573" s="2">
        <v>0</v>
      </c>
      <c r="AI573" s="2">
        <v>0</v>
      </c>
      <c r="AJ573" s="2">
        <v>0</v>
      </c>
      <c r="AK573" s="2">
        <v>0</v>
      </c>
      <c r="AL573" s="2">
        <v>0</v>
      </c>
      <c r="AM573" s="2">
        <v>0</v>
      </c>
      <c r="AN573" s="2">
        <v>0</v>
      </c>
      <c r="AO573" s="2">
        <v>0</v>
      </c>
      <c r="AP573" s="2">
        <v>0</v>
      </c>
      <c r="AQ573" s="2">
        <v>0</v>
      </c>
      <c r="AR573" s="2">
        <v>0</v>
      </c>
      <c r="AS573" s="2">
        <v>0</v>
      </c>
      <c r="AT573" s="2">
        <v>0</v>
      </c>
      <c r="AU573" s="2">
        <v>0</v>
      </c>
      <c r="AV573" s="2">
        <v>0</v>
      </c>
      <c r="AW573" s="2">
        <v>0</v>
      </c>
      <c r="AX573" s="2">
        <v>0</v>
      </c>
      <c r="AY573" s="2">
        <v>0</v>
      </c>
      <c r="AZ573" s="2">
        <v>0</v>
      </c>
      <c r="BA573" s="2">
        <v>0</v>
      </c>
      <c r="BB573" s="3">
        <f t="shared" si="18"/>
        <v>0</v>
      </c>
      <c r="BC573" s="3">
        <f t="shared" si="19"/>
        <v>5412.58</v>
      </c>
    </row>
    <row r="574" spans="1:55">
      <c r="A574" t="s">
        <v>84</v>
      </c>
      <c r="B574">
        <v>478214</v>
      </c>
      <c r="C574" t="s">
        <v>152</v>
      </c>
      <c r="D574" t="s">
        <v>233</v>
      </c>
      <c r="E574" t="s">
        <v>88</v>
      </c>
      <c r="F574" s="2">
        <v>0</v>
      </c>
      <c r="G574" s="2">
        <v>0</v>
      </c>
      <c r="H574" s="2">
        <v>0</v>
      </c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14652.38</v>
      </c>
      <c r="U574" s="2">
        <v>0</v>
      </c>
      <c r="V574" s="2">
        <v>14744.9</v>
      </c>
      <c r="W574" s="2">
        <v>0</v>
      </c>
      <c r="X574" s="2">
        <v>12192.77</v>
      </c>
      <c r="Y574" s="2">
        <v>0</v>
      </c>
      <c r="Z574" s="2">
        <v>0</v>
      </c>
      <c r="AA574" s="2">
        <v>0</v>
      </c>
      <c r="AB574" s="2">
        <v>0</v>
      </c>
      <c r="AC574" s="2">
        <v>0</v>
      </c>
      <c r="AD574" s="2">
        <v>0</v>
      </c>
      <c r="AE574" s="2">
        <v>0</v>
      </c>
      <c r="AF574" s="2">
        <v>0</v>
      </c>
      <c r="AG574" s="2">
        <v>0</v>
      </c>
      <c r="AH574" s="2">
        <v>0</v>
      </c>
      <c r="AI574" s="2">
        <v>0</v>
      </c>
      <c r="AJ574" s="2">
        <v>0</v>
      </c>
      <c r="AK574" s="2">
        <v>0</v>
      </c>
      <c r="AL574" s="2">
        <v>0</v>
      </c>
      <c r="AM574" s="2">
        <v>0</v>
      </c>
      <c r="AN574" s="2">
        <v>0</v>
      </c>
      <c r="AO574" s="2">
        <v>0</v>
      </c>
      <c r="AP574" s="2">
        <v>0</v>
      </c>
      <c r="AQ574" s="2">
        <v>0</v>
      </c>
      <c r="AR574" s="2">
        <v>0</v>
      </c>
      <c r="AS574" s="2">
        <v>0</v>
      </c>
      <c r="AT574" s="2">
        <v>0</v>
      </c>
      <c r="AU574" s="2">
        <v>0</v>
      </c>
      <c r="AV574" s="2">
        <v>0</v>
      </c>
      <c r="AW574" s="2">
        <v>0</v>
      </c>
      <c r="AX574" s="2">
        <v>0</v>
      </c>
      <c r="AY574" s="2">
        <v>0</v>
      </c>
      <c r="AZ574" s="2">
        <v>0</v>
      </c>
      <c r="BA574" s="2">
        <v>0</v>
      </c>
      <c r="BB574" s="3">
        <f t="shared" si="18"/>
        <v>0</v>
      </c>
      <c r="BC574" s="3">
        <f t="shared" si="19"/>
        <v>41590.050000000003</v>
      </c>
    </row>
    <row r="575" spans="1:55">
      <c r="A575" t="s">
        <v>84</v>
      </c>
      <c r="B575">
        <v>478214</v>
      </c>
      <c r="C575" t="s">
        <v>152</v>
      </c>
      <c r="D575" t="s">
        <v>232</v>
      </c>
      <c r="E575" t="s">
        <v>89</v>
      </c>
      <c r="F575" s="2">
        <v>0</v>
      </c>
      <c r="G575" s="2">
        <v>0</v>
      </c>
      <c r="H575" s="2">
        <v>0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531</v>
      </c>
      <c r="U575" s="2">
        <v>0</v>
      </c>
      <c r="V575" s="2">
        <v>531</v>
      </c>
      <c r="W575" s="2">
        <v>0</v>
      </c>
      <c r="X575" s="2">
        <v>531</v>
      </c>
      <c r="Y575" s="2">
        <v>0</v>
      </c>
      <c r="Z575" s="2">
        <v>0</v>
      </c>
      <c r="AA575" s="2">
        <v>0</v>
      </c>
      <c r="AB575" s="2">
        <v>0</v>
      </c>
      <c r="AC575" s="2">
        <v>0</v>
      </c>
      <c r="AD575" s="2">
        <v>0</v>
      </c>
      <c r="AE575" s="2">
        <v>0</v>
      </c>
      <c r="AF575" s="2">
        <v>0</v>
      </c>
      <c r="AG575" s="2">
        <v>0</v>
      </c>
      <c r="AH575" s="2">
        <v>0</v>
      </c>
      <c r="AI575" s="2">
        <v>0</v>
      </c>
      <c r="AJ575" s="2">
        <v>0</v>
      </c>
      <c r="AK575" s="2">
        <v>0</v>
      </c>
      <c r="AL575" s="2">
        <v>0</v>
      </c>
      <c r="AM575" s="2">
        <v>0</v>
      </c>
      <c r="AN575" s="2">
        <v>0</v>
      </c>
      <c r="AO575" s="2">
        <v>0</v>
      </c>
      <c r="AP575" s="2">
        <v>0</v>
      </c>
      <c r="AQ575" s="2">
        <v>0</v>
      </c>
      <c r="AR575" s="2">
        <v>0</v>
      </c>
      <c r="AS575" s="2">
        <v>0</v>
      </c>
      <c r="AT575" s="2">
        <v>0</v>
      </c>
      <c r="AU575" s="2">
        <v>0</v>
      </c>
      <c r="AV575" s="2">
        <v>0</v>
      </c>
      <c r="AW575" s="2">
        <v>0</v>
      </c>
      <c r="AX575" s="2">
        <v>0</v>
      </c>
      <c r="AY575" s="2">
        <v>0</v>
      </c>
      <c r="AZ575" s="2">
        <v>0</v>
      </c>
      <c r="BA575" s="2">
        <v>0</v>
      </c>
      <c r="BB575" s="3">
        <f t="shared" si="18"/>
        <v>0</v>
      </c>
      <c r="BC575" s="3">
        <f t="shared" si="19"/>
        <v>1593</v>
      </c>
    </row>
    <row r="576" spans="1:55">
      <c r="A576" t="s">
        <v>84</v>
      </c>
      <c r="B576">
        <v>478214</v>
      </c>
      <c r="C576" t="s">
        <v>152</v>
      </c>
      <c r="D576" t="s">
        <v>231</v>
      </c>
      <c r="E576" t="s">
        <v>64</v>
      </c>
      <c r="F576" s="2">
        <v>0</v>
      </c>
      <c r="G576" s="2">
        <v>0</v>
      </c>
      <c r="H576" s="2">
        <v>0</v>
      </c>
      <c r="I576" s="2">
        <v>0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476.91</v>
      </c>
      <c r="U576" s="2">
        <v>0</v>
      </c>
      <c r="V576" s="2">
        <v>531.99</v>
      </c>
      <c r="W576" s="2">
        <v>0</v>
      </c>
      <c r="X576" s="2">
        <v>425.5</v>
      </c>
      <c r="Y576" s="2">
        <v>0</v>
      </c>
      <c r="Z576" s="2">
        <v>0</v>
      </c>
      <c r="AA576" s="2">
        <v>0</v>
      </c>
      <c r="AB576" s="2">
        <v>0</v>
      </c>
      <c r="AC576" s="2">
        <v>0</v>
      </c>
      <c r="AD576" s="2">
        <v>0</v>
      </c>
      <c r="AE576" s="2">
        <v>0</v>
      </c>
      <c r="AF576" s="2">
        <v>0</v>
      </c>
      <c r="AG576" s="2">
        <v>0</v>
      </c>
      <c r="AH576" s="2">
        <v>0</v>
      </c>
      <c r="AI576" s="2">
        <v>0</v>
      </c>
      <c r="AJ576" s="2">
        <v>0</v>
      </c>
      <c r="AK576" s="2">
        <v>0</v>
      </c>
      <c r="AL576" s="2">
        <v>0</v>
      </c>
      <c r="AM576" s="2">
        <v>0</v>
      </c>
      <c r="AN576" s="2">
        <v>0</v>
      </c>
      <c r="AO576" s="2">
        <v>0</v>
      </c>
      <c r="AP576" s="2">
        <v>0</v>
      </c>
      <c r="AQ576" s="2">
        <v>0</v>
      </c>
      <c r="AR576" s="2">
        <v>0</v>
      </c>
      <c r="AS576" s="2">
        <v>0</v>
      </c>
      <c r="AT576" s="2">
        <v>0</v>
      </c>
      <c r="AU576" s="2">
        <v>0</v>
      </c>
      <c r="AV576" s="2">
        <v>0</v>
      </c>
      <c r="AW576" s="2">
        <v>0</v>
      </c>
      <c r="AX576" s="2">
        <v>0</v>
      </c>
      <c r="AY576" s="2">
        <v>0</v>
      </c>
      <c r="AZ576" s="2">
        <v>0</v>
      </c>
      <c r="BA576" s="2">
        <v>0</v>
      </c>
      <c r="BB576" s="3">
        <f t="shared" si="18"/>
        <v>0</v>
      </c>
      <c r="BC576" s="3">
        <f t="shared" si="19"/>
        <v>1434.4</v>
      </c>
    </row>
    <row r="577" spans="1:55">
      <c r="A577" t="s">
        <v>54</v>
      </c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3">
        <f t="shared" si="18"/>
        <v>0</v>
      </c>
      <c r="BC577" s="3">
        <f t="shared" si="19"/>
        <v>0</v>
      </c>
    </row>
    <row r="578" spans="1:55">
      <c r="A578" t="s">
        <v>84</v>
      </c>
      <c r="B578">
        <v>478214</v>
      </c>
      <c r="C578" t="s">
        <v>152</v>
      </c>
      <c r="D578" t="s">
        <v>235</v>
      </c>
      <c r="E578" t="s">
        <v>95</v>
      </c>
      <c r="F578" s="2">
        <v>0</v>
      </c>
      <c r="G578" s="2">
        <v>0</v>
      </c>
      <c r="H578" s="2">
        <v>0</v>
      </c>
      <c r="I578" s="2">
        <v>0</v>
      </c>
      <c r="J578" s="2">
        <v>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  <c r="Y578" s="2">
        <v>0</v>
      </c>
      <c r="Z578" s="2">
        <v>0</v>
      </c>
      <c r="AA578" s="2">
        <v>0</v>
      </c>
      <c r="AB578" s="2">
        <v>0</v>
      </c>
      <c r="AC578" s="2">
        <v>0</v>
      </c>
      <c r="AD578" s="2">
        <v>0</v>
      </c>
      <c r="AE578" s="2">
        <v>0</v>
      </c>
      <c r="AF578" s="2">
        <v>0</v>
      </c>
      <c r="AG578" s="2">
        <v>0</v>
      </c>
      <c r="AH578" s="2">
        <v>0</v>
      </c>
      <c r="AI578" s="2">
        <v>0</v>
      </c>
      <c r="AJ578" s="2">
        <v>0</v>
      </c>
      <c r="AK578" s="2">
        <v>0</v>
      </c>
      <c r="AL578" s="2">
        <v>0</v>
      </c>
      <c r="AM578" s="2">
        <v>0</v>
      </c>
      <c r="AN578" s="2">
        <v>0</v>
      </c>
      <c r="AO578" s="2">
        <v>0</v>
      </c>
      <c r="AP578" s="2">
        <v>0</v>
      </c>
      <c r="AQ578" s="2">
        <v>0</v>
      </c>
      <c r="AR578" s="2">
        <v>0</v>
      </c>
      <c r="AS578" s="2">
        <v>0</v>
      </c>
      <c r="AT578" s="2">
        <v>0</v>
      </c>
      <c r="AU578" s="2">
        <v>0</v>
      </c>
      <c r="AV578" s="2">
        <v>0</v>
      </c>
      <c r="AW578" s="2">
        <v>0</v>
      </c>
      <c r="AX578" s="2">
        <v>2876.85</v>
      </c>
      <c r="AY578" s="2">
        <v>0</v>
      </c>
      <c r="AZ578" s="2">
        <v>1719.85</v>
      </c>
      <c r="BA578" s="2">
        <v>0</v>
      </c>
      <c r="BB578" s="3">
        <f t="shared" si="18"/>
        <v>4596.7</v>
      </c>
      <c r="BC578" s="3">
        <f t="shared" si="19"/>
        <v>0</v>
      </c>
    </row>
    <row r="579" spans="1:55">
      <c r="A579" t="s">
        <v>84</v>
      </c>
      <c r="B579">
        <v>478214</v>
      </c>
      <c r="C579" t="s">
        <v>152</v>
      </c>
      <c r="D579" t="s">
        <v>233</v>
      </c>
      <c r="E579" t="s">
        <v>96</v>
      </c>
      <c r="F579" s="2">
        <v>0</v>
      </c>
      <c r="G579" s="2">
        <v>0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  <c r="AB579" s="2">
        <v>0</v>
      </c>
      <c r="AC579" s="2">
        <v>0</v>
      </c>
      <c r="AD579" s="2">
        <v>0</v>
      </c>
      <c r="AE579" s="2">
        <v>0</v>
      </c>
      <c r="AF579" s="2">
        <v>0</v>
      </c>
      <c r="AG579" s="2">
        <v>0</v>
      </c>
      <c r="AH579" s="2">
        <v>0</v>
      </c>
      <c r="AI579" s="2">
        <v>0</v>
      </c>
      <c r="AJ579" s="2">
        <v>0</v>
      </c>
      <c r="AK579" s="2">
        <v>0</v>
      </c>
      <c r="AL579" s="2">
        <v>0</v>
      </c>
      <c r="AM579" s="2">
        <v>0</v>
      </c>
      <c r="AN579" s="2">
        <v>0</v>
      </c>
      <c r="AO579" s="2">
        <v>0</v>
      </c>
      <c r="AP579" s="2">
        <v>0</v>
      </c>
      <c r="AQ579" s="2">
        <v>0</v>
      </c>
      <c r="AR579" s="2">
        <v>0</v>
      </c>
      <c r="AS579" s="2">
        <v>0</v>
      </c>
      <c r="AT579" s="2">
        <v>0</v>
      </c>
      <c r="AU579" s="2">
        <v>0</v>
      </c>
      <c r="AV579" s="2">
        <v>0</v>
      </c>
      <c r="AW579" s="2">
        <v>0</v>
      </c>
      <c r="AX579" s="2">
        <v>16431.23</v>
      </c>
      <c r="AY579" s="2">
        <v>0</v>
      </c>
      <c r="AZ579" s="2">
        <v>9459.15</v>
      </c>
      <c r="BA579" s="2">
        <v>0</v>
      </c>
      <c r="BB579" s="3">
        <f t="shared" si="18"/>
        <v>25890.379999999997</v>
      </c>
      <c r="BC579" s="3">
        <f t="shared" si="19"/>
        <v>0</v>
      </c>
    </row>
    <row r="580" spans="1:55">
      <c r="A580" t="s">
        <v>84</v>
      </c>
      <c r="B580">
        <v>478214</v>
      </c>
      <c r="C580" t="s">
        <v>152</v>
      </c>
      <c r="D580" t="s">
        <v>234</v>
      </c>
      <c r="E580" t="s">
        <v>94</v>
      </c>
      <c r="F580" s="2">
        <v>0</v>
      </c>
      <c r="G580" s="2">
        <v>0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  <c r="AB580" s="2">
        <v>0</v>
      </c>
      <c r="AC580" s="2">
        <v>0</v>
      </c>
      <c r="AD580" s="2">
        <v>0</v>
      </c>
      <c r="AE580" s="2">
        <v>0</v>
      </c>
      <c r="AF580" s="2">
        <v>0</v>
      </c>
      <c r="AG580" s="2">
        <v>0</v>
      </c>
      <c r="AH580" s="2">
        <v>0</v>
      </c>
      <c r="AI580" s="2">
        <v>0</v>
      </c>
      <c r="AJ580" s="2">
        <v>0</v>
      </c>
      <c r="AK580" s="2">
        <v>0</v>
      </c>
      <c r="AL580" s="2">
        <v>0</v>
      </c>
      <c r="AM580" s="2">
        <v>0</v>
      </c>
      <c r="AN580" s="2">
        <v>0</v>
      </c>
      <c r="AO580" s="2">
        <v>0</v>
      </c>
      <c r="AP580" s="2">
        <v>0</v>
      </c>
      <c r="AQ580" s="2">
        <v>0</v>
      </c>
      <c r="AR580" s="2">
        <v>0</v>
      </c>
      <c r="AS580" s="2">
        <v>0</v>
      </c>
      <c r="AT580" s="2">
        <v>0</v>
      </c>
      <c r="AU580" s="2">
        <v>0</v>
      </c>
      <c r="AV580" s="2">
        <v>0</v>
      </c>
      <c r="AW580" s="2">
        <v>0</v>
      </c>
      <c r="AX580" s="2">
        <v>3364.98</v>
      </c>
      <c r="AY580" s="2">
        <v>0</v>
      </c>
      <c r="AZ580" s="2">
        <v>3468.02</v>
      </c>
      <c r="BA580" s="2">
        <v>0</v>
      </c>
      <c r="BB580" s="3">
        <f t="shared" si="18"/>
        <v>6833</v>
      </c>
      <c r="BC580" s="3">
        <f t="shared" si="19"/>
        <v>0</v>
      </c>
    </row>
    <row r="581" spans="1:55">
      <c r="A581" t="s">
        <v>84</v>
      </c>
      <c r="B581">
        <v>478214</v>
      </c>
      <c r="C581" t="s">
        <v>152</v>
      </c>
      <c r="D581" t="s">
        <v>232</v>
      </c>
      <c r="E581" t="s">
        <v>89</v>
      </c>
      <c r="F581" s="2">
        <v>0</v>
      </c>
      <c r="G581" s="2">
        <v>0</v>
      </c>
      <c r="H581" s="2">
        <v>0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  <c r="Y581" s="2">
        <v>0</v>
      </c>
      <c r="Z581" s="2">
        <v>0</v>
      </c>
      <c r="AA581" s="2">
        <v>0</v>
      </c>
      <c r="AB581" s="2">
        <v>0</v>
      </c>
      <c r="AC581" s="2">
        <v>0</v>
      </c>
      <c r="AD581" s="2">
        <v>0</v>
      </c>
      <c r="AE581" s="2">
        <v>0</v>
      </c>
      <c r="AF581" s="2">
        <v>0</v>
      </c>
      <c r="AG581" s="2">
        <v>0</v>
      </c>
      <c r="AH581" s="2">
        <v>0</v>
      </c>
      <c r="AI581" s="2">
        <v>0</v>
      </c>
      <c r="AJ581" s="2">
        <v>0</v>
      </c>
      <c r="AK581" s="2">
        <v>0</v>
      </c>
      <c r="AL581" s="2">
        <v>0</v>
      </c>
      <c r="AM581" s="2">
        <v>0</v>
      </c>
      <c r="AN581" s="2">
        <v>0</v>
      </c>
      <c r="AO581" s="2">
        <v>0</v>
      </c>
      <c r="AP581" s="2">
        <v>0</v>
      </c>
      <c r="AQ581" s="2">
        <v>0</v>
      </c>
      <c r="AR581" s="2">
        <v>0</v>
      </c>
      <c r="AS581" s="2">
        <v>0</v>
      </c>
      <c r="AT581" s="2">
        <v>0</v>
      </c>
      <c r="AU581" s="2">
        <v>0</v>
      </c>
      <c r="AV581" s="2">
        <v>0</v>
      </c>
      <c r="AW581" s="2">
        <v>0</v>
      </c>
      <c r="AX581" s="2">
        <v>547</v>
      </c>
      <c r="AY581" s="2">
        <v>0</v>
      </c>
      <c r="AZ581" s="2">
        <v>564</v>
      </c>
      <c r="BA581" s="2">
        <v>0</v>
      </c>
      <c r="BB581" s="3">
        <f t="shared" ref="BB581:BB644" si="20">SUM(AD581:BA581)</f>
        <v>1111</v>
      </c>
      <c r="BC581" s="3">
        <f t="shared" ref="BC581:BC644" si="21">SUM(F581:AC581)</f>
        <v>0</v>
      </c>
    </row>
    <row r="582" spans="1:55">
      <c r="A582" t="s">
        <v>84</v>
      </c>
      <c r="B582">
        <v>478214</v>
      </c>
      <c r="C582" t="s">
        <v>152</v>
      </c>
      <c r="D582" t="s">
        <v>231</v>
      </c>
      <c r="E582" t="s">
        <v>64</v>
      </c>
      <c r="F582" s="2">
        <v>0</v>
      </c>
      <c r="G582" s="2">
        <v>0</v>
      </c>
      <c r="H582" s="2">
        <v>0</v>
      </c>
      <c r="I582" s="2">
        <v>0</v>
      </c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  <c r="AB582" s="2">
        <v>0</v>
      </c>
      <c r="AC582" s="2">
        <v>0</v>
      </c>
      <c r="AD582" s="2">
        <v>0</v>
      </c>
      <c r="AE582" s="2">
        <v>0</v>
      </c>
      <c r="AF582" s="2">
        <v>0</v>
      </c>
      <c r="AG582" s="2">
        <v>0</v>
      </c>
      <c r="AH582" s="2">
        <v>0</v>
      </c>
      <c r="AI582" s="2">
        <v>0</v>
      </c>
      <c r="AJ582" s="2">
        <v>0</v>
      </c>
      <c r="AK582" s="2">
        <v>0</v>
      </c>
      <c r="AL582" s="2">
        <v>0</v>
      </c>
      <c r="AM582" s="2">
        <v>0</v>
      </c>
      <c r="AN582" s="2">
        <v>0</v>
      </c>
      <c r="AO582" s="2">
        <v>0</v>
      </c>
      <c r="AP582" s="2">
        <v>0</v>
      </c>
      <c r="AQ582" s="2">
        <v>0</v>
      </c>
      <c r="AR582" s="2">
        <v>0</v>
      </c>
      <c r="AS582" s="2">
        <v>0</v>
      </c>
      <c r="AT582" s="2">
        <v>0</v>
      </c>
      <c r="AU582" s="2">
        <v>0</v>
      </c>
      <c r="AV582" s="2">
        <v>0</v>
      </c>
      <c r="AW582" s="2">
        <v>0</v>
      </c>
      <c r="AX582" s="2">
        <v>774.76</v>
      </c>
      <c r="AY582" s="2">
        <v>0</v>
      </c>
      <c r="AZ582" s="2">
        <v>496.93</v>
      </c>
      <c r="BA582" s="2">
        <v>0</v>
      </c>
      <c r="BB582" s="3">
        <f t="shared" si="20"/>
        <v>1271.69</v>
      </c>
      <c r="BC582" s="3">
        <f t="shared" si="21"/>
        <v>0</v>
      </c>
    </row>
    <row r="583" spans="1:55">
      <c r="A583" t="s">
        <v>54</v>
      </c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3">
        <f t="shared" si="20"/>
        <v>0</v>
      </c>
      <c r="BC583" s="3">
        <f t="shared" si="21"/>
        <v>0</v>
      </c>
    </row>
    <row r="584" spans="1:55">
      <c r="A584" t="s">
        <v>84</v>
      </c>
      <c r="B584">
        <v>478214</v>
      </c>
      <c r="C584" t="s">
        <v>152</v>
      </c>
      <c r="D584" t="s">
        <v>235</v>
      </c>
      <c r="E584" t="s">
        <v>97</v>
      </c>
      <c r="F584" s="2">
        <v>0</v>
      </c>
      <c r="G584" s="2">
        <v>0</v>
      </c>
      <c r="H584" s="2">
        <v>0</v>
      </c>
      <c r="I584" s="2">
        <v>0</v>
      </c>
      <c r="J584" s="2">
        <v>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  <c r="AB584" s="2">
        <v>0</v>
      </c>
      <c r="AC584" s="2">
        <v>0</v>
      </c>
      <c r="AD584" s="2">
        <v>0</v>
      </c>
      <c r="AE584" s="2">
        <v>0</v>
      </c>
      <c r="AF584" s="2">
        <v>0</v>
      </c>
      <c r="AG584" s="2">
        <v>0</v>
      </c>
      <c r="AH584" s="2">
        <v>0</v>
      </c>
      <c r="AI584" s="2">
        <v>0</v>
      </c>
      <c r="AJ584" s="2">
        <v>0</v>
      </c>
      <c r="AK584" s="2">
        <v>0</v>
      </c>
      <c r="AL584" s="2">
        <v>0</v>
      </c>
      <c r="AM584" s="2">
        <v>0</v>
      </c>
      <c r="AN584" s="2">
        <v>0</v>
      </c>
      <c r="AO584" s="2">
        <v>0</v>
      </c>
      <c r="AP584" s="2">
        <v>0</v>
      </c>
      <c r="AQ584" s="2">
        <v>0</v>
      </c>
      <c r="AR584" s="2">
        <v>0</v>
      </c>
      <c r="AS584" s="2">
        <v>0</v>
      </c>
      <c r="AT584" s="2">
        <v>1652.87</v>
      </c>
      <c r="AU584" s="2">
        <v>0</v>
      </c>
      <c r="AV584" s="2">
        <v>2618.1</v>
      </c>
      <c r="AW584" s="2">
        <v>0</v>
      </c>
      <c r="AX584" s="2">
        <v>0</v>
      </c>
      <c r="AY584" s="2">
        <v>0</v>
      </c>
      <c r="AZ584" s="2">
        <v>0</v>
      </c>
      <c r="BA584" s="2">
        <v>0</v>
      </c>
      <c r="BB584" s="3">
        <f t="shared" si="20"/>
        <v>4270.9699999999993</v>
      </c>
      <c r="BC584" s="3">
        <f t="shared" si="21"/>
        <v>0</v>
      </c>
    </row>
    <row r="585" spans="1:55">
      <c r="A585" t="s">
        <v>84</v>
      </c>
      <c r="B585">
        <v>478214</v>
      </c>
      <c r="C585" t="s">
        <v>152</v>
      </c>
      <c r="D585" t="s">
        <v>234</v>
      </c>
      <c r="E585" t="s">
        <v>94</v>
      </c>
      <c r="F585" s="2">
        <v>0</v>
      </c>
      <c r="G585" s="2">
        <v>0</v>
      </c>
      <c r="H585" s="2">
        <v>0</v>
      </c>
      <c r="I585" s="2">
        <v>0</v>
      </c>
      <c r="J585" s="2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  <c r="AB585" s="2">
        <v>0</v>
      </c>
      <c r="AC585" s="2">
        <v>0</v>
      </c>
      <c r="AD585" s="2">
        <v>0</v>
      </c>
      <c r="AE585" s="2">
        <v>0</v>
      </c>
      <c r="AF585" s="2">
        <v>0</v>
      </c>
      <c r="AG585" s="2">
        <v>0</v>
      </c>
      <c r="AH585" s="2">
        <v>0</v>
      </c>
      <c r="AI585" s="2">
        <v>0</v>
      </c>
      <c r="AJ585" s="2">
        <v>0</v>
      </c>
      <c r="AK585" s="2">
        <v>0</v>
      </c>
      <c r="AL585" s="2">
        <v>0</v>
      </c>
      <c r="AM585" s="2">
        <v>0</v>
      </c>
      <c r="AN585" s="2">
        <v>0</v>
      </c>
      <c r="AO585" s="2">
        <v>0</v>
      </c>
      <c r="AP585" s="2">
        <v>0</v>
      </c>
      <c r="AQ585" s="2">
        <v>0</v>
      </c>
      <c r="AR585" s="2">
        <v>0</v>
      </c>
      <c r="AS585" s="2">
        <v>0</v>
      </c>
      <c r="AT585" s="2">
        <v>3364.98</v>
      </c>
      <c r="AU585" s="2">
        <v>0</v>
      </c>
      <c r="AV585" s="2">
        <v>3364.98</v>
      </c>
      <c r="AW585" s="2">
        <v>0</v>
      </c>
      <c r="AX585" s="2">
        <v>0</v>
      </c>
      <c r="AY585" s="2">
        <v>0</v>
      </c>
      <c r="AZ585" s="2">
        <v>0</v>
      </c>
      <c r="BA585" s="2">
        <v>0</v>
      </c>
      <c r="BB585" s="3">
        <f t="shared" si="20"/>
        <v>6729.96</v>
      </c>
      <c r="BC585" s="3">
        <f t="shared" si="21"/>
        <v>0</v>
      </c>
    </row>
    <row r="586" spans="1:55">
      <c r="A586" t="s">
        <v>84</v>
      </c>
      <c r="B586">
        <v>478214</v>
      </c>
      <c r="C586" t="s">
        <v>152</v>
      </c>
      <c r="D586" t="s">
        <v>233</v>
      </c>
      <c r="E586" t="s">
        <v>88</v>
      </c>
      <c r="F586" s="2">
        <v>0</v>
      </c>
      <c r="G586" s="2">
        <v>0</v>
      </c>
      <c r="H586" s="2">
        <v>0</v>
      </c>
      <c r="I586" s="2">
        <v>0</v>
      </c>
      <c r="J586" s="2">
        <v>0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2">
        <v>0</v>
      </c>
      <c r="Y586" s="2">
        <v>0</v>
      </c>
      <c r="Z586" s="2">
        <v>0</v>
      </c>
      <c r="AA586" s="2">
        <v>0</v>
      </c>
      <c r="AB586" s="2">
        <v>0</v>
      </c>
      <c r="AC586" s="2">
        <v>0</v>
      </c>
      <c r="AD586" s="2">
        <v>0</v>
      </c>
      <c r="AE586" s="2">
        <v>0</v>
      </c>
      <c r="AF586" s="2">
        <v>0</v>
      </c>
      <c r="AG586" s="2">
        <v>0</v>
      </c>
      <c r="AH586" s="2">
        <v>0</v>
      </c>
      <c r="AI586" s="2">
        <v>0</v>
      </c>
      <c r="AJ586" s="2">
        <v>0</v>
      </c>
      <c r="AK586" s="2">
        <v>0</v>
      </c>
      <c r="AL586" s="2">
        <v>0</v>
      </c>
      <c r="AM586" s="2">
        <v>0</v>
      </c>
      <c r="AN586" s="2">
        <v>0</v>
      </c>
      <c r="AO586" s="2">
        <v>0</v>
      </c>
      <c r="AP586" s="2">
        <v>0</v>
      </c>
      <c r="AQ586" s="2">
        <v>0</v>
      </c>
      <c r="AR586" s="2">
        <v>0</v>
      </c>
      <c r="AS586" s="2">
        <v>0</v>
      </c>
      <c r="AT586" s="2">
        <v>8737.34</v>
      </c>
      <c r="AU586" s="2">
        <v>0</v>
      </c>
      <c r="AV586" s="2">
        <v>12074.96</v>
      </c>
      <c r="AW586" s="2">
        <v>0</v>
      </c>
      <c r="AX586" s="2">
        <v>0</v>
      </c>
      <c r="AY586" s="2">
        <v>0</v>
      </c>
      <c r="AZ586" s="2">
        <v>0</v>
      </c>
      <c r="BA586" s="2">
        <v>0</v>
      </c>
      <c r="BB586" s="3">
        <f t="shared" si="20"/>
        <v>20812.3</v>
      </c>
      <c r="BC586" s="3">
        <f t="shared" si="21"/>
        <v>0</v>
      </c>
    </row>
    <row r="587" spans="1:55">
      <c r="A587" t="s">
        <v>84</v>
      </c>
      <c r="B587">
        <v>478214</v>
      </c>
      <c r="C587" t="s">
        <v>152</v>
      </c>
      <c r="D587" t="s">
        <v>232</v>
      </c>
      <c r="E587" t="s">
        <v>89</v>
      </c>
      <c r="F587" s="2">
        <v>0</v>
      </c>
      <c r="G587" s="2">
        <v>0</v>
      </c>
      <c r="H587" s="2">
        <v>0</v>
      </c>
      <c r="I587" s="2">
        <v>0</v>
      </c>
      <c r="J587" s="2">
        <v>0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  <c r="AB587" s="2">
        <v>0</v>
      </c>
      <c r="AC587" s="2">
        <v>0</v>
      </c>
      <c r="AD587" s="2">
        <v>0</v>
      </c>
      <c r="AE587" s="2">
        <v>0</v>
      </c>
      <c r="AF587" s="2">
        <v>0</v>
      </c>
      <c r="AG587" s="2">
        <v>0</v>
      </c>
      <c r="AH587" s="2">
        <v>0</v>
      </c>
      <c r="AI587" s="2">
        <v>0</v>
      </c>
      <c r="AJ587" s="2">
        <v>0</v>
      </c>
      <c r="AK587" s="2">
        <v>0</v>
      </c>
      <c r="AL587" s="2">
        <v>0</v>
      </c>
      <c r="AM587" s="2">
        <v>0</v>
      </c>
      <c r="AN587" s="2">
        <v>0</v>
      </c>
      <c r="AO587" s="2">
        <v>0</v>
      </c>
      <c r="AP587" s="2">
        <v>0</v>
      </c>
      <c r="AQ587" s="2">
        <v>0</v>
      </c>
      <c r="AR587" s="2">
        <v>0</v>
      </c>
      <c r="AS587" s="2">
        <v>0</v>
      </c>
      <c r="AT587" s="2">
        <v>547</v>
      </c>
      <c r="AU587" s="2">
        <v>0</v>
      </c>
      <c r="AV587" s="2">
        <v>547</v>
      </c>
      <c r="AW587" s="2">
        <v>0</v>
      </c>
      <c r="AX587" s="2">
        <v>0</v>
      </c>
      <c r="AY587" s="2">
        <v>0</v>
      </c>
      <c r="AZ587" s="2">
        <v>0</v>
      </c>
      <c r="BA587" s="2">
        <v>0</v>
      </c>
      <c r="BB587" s="3">
        <f t="shared" si="20"/>
        <v>1094</v>
      </c>
      <c r="BC587" s="3">
        <f t="shared" si="21"/>
        <v>0</v>
      </c>
    </row>
    <row r="588" spans="1:55">
      <c r="A588" t="s">
        <v>84</v>
      </c>
      <c r="B588">
        <v>478214</v>
      </c>
      <c r="C588" t="s">
        <v>152</v>
      </c>
      <c r="D588" t="s">
        <v>231</v>
      </c>
      <c r="E588" t="s">
        <v>64</v>
      </c>
      <c r="F588" s="2">
        <v>0</v>
      </c>
      <c r="G588" s="2">
        <v>0</v>
      </c>
      <c r="H588" s="2">
        <v>0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  <c r="AB588" s="2">
        <v>0</v>
      </c>
      <c r="AC588" s="2">
        <v>0</v>
      </c>
      <c r="AD588" s="2">
        <v>0</v>
      </c>
      <c r="AE588" s="2">
        <v>0</v>
      </c>
      <c r="AF588" s="2">
        <v>0</v>
      </c>
      <c r="AG588" s="2">
        <v>0</v>
      </c>
      <c r="AH588" s="2">
        <v>0</v>
      </c>
      <c r="AI588" s="2">
        <v>0</v>
      </c>
      <c r="AJ588" s="2">
        <v>0</v>
      </c>
      <c r="AK588" s="2">
        <v>0</v>
      </c>
      <c r="AL588" s="2">
        <v>0</v>
      </c>
      <c r="AM588" s="2">
        <v>0</v>
      </c>
      <c r="AN588" s="2">
        <v>0</v>
      </c>
      <c r="AO588" s="2">
        <v>0</v>
      </c>
      <c r="AP588" s="2">
        <v>0</v>
      </c>
      <c r="AQ588" s="2">
        <v>0</v>
      </c>
      <c r="AR588" s="2">
        <v>0</v>
      </c>
      <c r="AS588" s="2">
        <v>0</v>
      </c>
      <c r="AT588" s="2">
        <v>496.19</v>
      </c>
      <c r="AU588" s="2">
        <v>0</v>
      </c>
      <c r="AV588" s="2">
        <v>715.87</v>
      </c>
      <c r="AW588" s="2">
        <v>0</v>
      </c>
      <c r="AX588" s="2">
        <v>0</v>
      </c>
      <c r="AY588" s="2">
        <v>0</v>
      </c>
      <c r="AZ588" s="2">
        <v>0</v>
      </c>
      <c r="BA588" s="2">
        <v>0</v>
      </c>
      <c r="BB588" s="3">
        <f t="shared" si="20"/>
        <v>1212.06</v>
      </c>
      <c r="BC588" s="3">
        <f t="shared" si="21"/>
        <v>0</v>
      </c>
    </row>
    <row r="589" spans="1:55">
      <c r="A589" t="s">
        <v>54</v>
      </c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3">
        <f t="shared" si="20"/>
        <v>0</v>
      </c>
      <c r="BC589" s="3">
        <f t="shared" si="21"/>
        <v>0</v>
      </c>
    </row>
    <row r="590" spans="1:55">
      <c r="A590" t="s">
        <v>84</v>
      </c>
      <c r="B590">
        <v>484666</v>
      </c>
      <c r="C590" t="s">
        <v>153</v>
      </c>
      <c r="D590" t="s">
        <v>235</v>
      </c>
      <c r="E590" t="s">
        <v>86</v>
      </c>
      <c r="F590" s="2">
        <v>735.74</v>
      </c>
      <c r="G590" s="2">
        <v>0</v>
      </c>
      <c r="H590" s="2">
        <v>608.14</v>
      </c>
      <c r="I590" s="2">
        <v>0</v>
      </c>
      <c r="J590" s="2">
        <v>712.07</v>
      </c>
      <c r="K590" s="2">
        <v>0</v>
      </c>
      <c r="L590" s="2">
        <v>952.71</v>
      </c>
      <c r="M590" s="2">
        <v>0</v>
      </c>
      <c r="N590" s="2">
        <v>1846.32</v>
      </c>
      <c r="O590" s="2">
        <v>0</v>
      </c>
      <c r="P590" s="2">
        <v>2729.81</v>
      </c>
      <c r="Q590" s="2">
        <v>0</v>
      </c>
      <c r="R590" s="2">
        <v>2747.64</v>
      </c>
      <c r="S590" s="2">
        <v>0</v>
      </c>
      <c r="T590" s="2">
        <v>2772.65</v>
      </c>
      <c r="U590" s="2">
        <v>0</v>
      </c>
      <c r="V590" s="2">
        <v>2671.13</v>
      </c>
      <c r="W590" s="2">
        <v>0</v>
      </c>
      <c r="X590" s="2">
        <v>3104.1</v>
      </c>
      <c r="Y590" s="2">
        <v>0</v>
      </c>
      <c r="Z590" s="2">
        <v>2135.4699999999998</v>
      </c>
      <c r="AA590" s="2">
        <v>0</v>
      </c>
      <c r="AB590" s="2">
        <v>811</v>
      </c>
      <c r="AC590" s="2">
        <v>0</v>
      </c>
      <c r="AD590" s="2">
        <v>716.38</v>
      </c>
      <c r="AE590" s="2">
        <v>-832.13</v>
      </c>
      <c r="AF590" s="2">
        <v>500.54</v>
      </c>
      <c r="AG590" s="2">
        <v>0</v>
      </c>
      <c r="AH590" s="2">
        <v>1032.8399999999999</v>
      </c>
      <c r="AI590" s="2">
        <v>0</v>
      </c>
      <c r="AJ590" s="2">
        <v>1828.26</v>
      </c>
      <c r="AK590" s="2">
        <v>0</v>
      </c>
      <c r="AL590" s="2">
        <v>2990.48</v>
      </c>
      <c r="AM590" s="2">
        <v>0</v>
      </c>
      <c r="AN590" s="2">
        <v>2812.84</v>
      </c>
      <c r="AO590" s="2">
        <v>0</v>
      </c>
      <c r="AP590" s="2">
        <v>3618.72</v>
      </c>
      <c r="AQ590" s="2">
        <v>0</v>
      </c>
      <c r="AR590" s="2">
        <v>3228.18</v>
      </c>
      <c r="AS590" s="2">
        <v>0</v>
      </c>
      <c r="AT590" s="2">
        <v>3162.81</v>
      </c>
      <c r="AU590" s="2">
        <v>0</v>
      </c>
      <c r="AV590" s="2">
        <v>2506.0700000000002</v>
      </c>
      <c r="AW590" s="2">
        <v>0</v>
      </c>
      <c r="AX590" s="2">
        <v>2097.3000000000002</v>
      </c>
      <c r="AY590" s="2">
        <v>0</v>
      </c>
      <c r="AZ590" s="2">
        <v>1340.34</v>
      </c>
      <c r="BA590" s="2">
        <v>0</v>
      </c>
      <c r="BB590" s="3">
        <f t="shared" si="20"/>
        <v>25002.629999999997</v>
      </c>
      <c r="BC590" s="3">
        <f t="shared" si="21"/>
        <v>21826.78</v>
      </c>
    </row>
    <row r="591" spans="1:55">
      <c r="A591" t="s">
        <v>84</v>
      </c>
      <c r="B591">
        <v>484666</v>
      </c>
      <c r="C591" t="s">
        <v>153</v>
      </c>
      <c r="D591" t="s">
        <v>234</v>
      </c>
      <c r="E591" t="s">
        <v>87</v>
      </c>
      <c r="F591" s="2">
        <v>1054.24</v>
      </c>
      <c r="G591" s="2">
        <v>0</v>
      </c>
      <c r="H591" s="2">
        <v>1054.24</v>
      </c>
      <c r="I591" s="2">
        <v>0</v>
      </c>
      <c r="J591" s="2">
        <v>1054.24</v>
      </c>
      <c r="K591" s="2">
        <v>0</v>
      </c>
      <c r="L591" s="2">
        <v>1054.24</v>
      </c>
      <c r="M591" s="2">
        <v>0</v>
      </c>
      <c r="N591" s="2">
        <v>1054.24</v>
      </c>
      <c r="O591" s="2">
        <v>0</v>
      </c>
      <c r="P591" s="2">
        <v>1088.53</v>
      </c>
      <c r="Q591" s="2">
        <v>0</v>
      </c>
      <c r="R591" s="2">
        <v>1210.45</v>
      </c>
      <c r="S591" s="2">
        <v>0</v>
      </c>
      <c r="T591" s="2">
        <v>1316.54</v>
      </c>
      <c r="U591" s="2">
        <v>0</v>
      </c>
      <c r="V591" s="2">
        <v>1316.54</v>
      </c>
      <c r="W591" s="2">
        <v>0</v>
      </c>
      <c r="X591" s="2">
        <v>1379.56</v>
      </c>
      <c r="Y591" s="2">
        <v>0</v>
      </c>
      <c r="Z591" s="2">
        <v>1379.56</v>
      </c>
      <c r="AA591" s="2">
        <v>0</v>
      </c>
      <c r="AB591" s="2">
        <v>1379.56</v>
      </c>
      <c r="AC591" s="2">
        <v>0</v>
      </c>
      <c r="AD591" s="2">
        <v>1421.56</v>
      </c>
      <c r="AE591" s="2">
        <v>-740.53</v>
      </c>
      <c r="AF591" s="2">
        <v>1272.5899999999999</v>
      </c>
      <c r="AG591" s="2">
        <v>13.89</v>
      </c>
      <c r="AH591" s="2">
        <v>1286.47</v>
      </c>
      <c r="AI591" s="2">
        <v>0</v>
      </c>
      <c r="AJ591" s="2">
        <v>1286.47</v>
      </c>
      <c r="AK591" s="2">
        <v>0</v>
      </c>
      <c r="AL591" s="2">
        <v>1353.08</v>
      </c>
      <c r="AM591" s="2">
        <v>0</v>
      </c>
      <c r="AN591" s="2">
        <v>1353.08</v>
      </c>
      <c r="AO591" s="2">
        <v>0</v>
      </c>
      <c r="AP591" s="2">
        <v>1595.96</v>
      </c>
      <c r="AQ591" s="2">
        <v>0</v>
      </c>
      <c r="AR591" s="2">
        <v>1634.45</v>
      </c>
      <c r="AS591" s="2">
        <v>0</v>
      </c>
      <c r="AT591" s="2">
        <v>1634.45</v>
      </c>
      <c r="AU591" s="2">
        <v>0</v>
      </c>
      <c r="AV591" s="2">
        <v>1634.45</v>
      </c>
      <c r="AW591" s="2">
        <v>0</v>
      </c>
      <c r="AX591" s="2">
        <v>1634.45</v>
      </c>
      <c r="AY591" s="2">
        <v>0</v>
      </c>
      <c r="AZ591" s="2">
        <v>1634.45</v>
      </c>
      <c r="BA591" s="2">
        <v>0</v>
      </c>
      <c r="BB591" s="3">
        <f t="shared" si="20"/>
        <v>17014.820000000003</v>
      </c>
      <c r="BC591" s="3">
        <f t="shared" si="21"/>
        <v>14341.939999999997</v>
      </c>
    </row>
    <row r="592" spans="1:55">
      <c r="A592" t="s">
        <v>84</v>
      </c>
      <c r="B592">
        <v>484666</v>
      </c>
      <c r="C592" t="s">
        <v>153</v>
      </c>
      <c r="D592" t="s">
        <v>233</v>
      </c>
      <c r="E592" t="s">
        <v>88</v>
      </c>
      <c r="F592" s="2">
        <v>2361.0100000000002</v>
      </c>
      <c r="G592" s="2">
        <v>0</v>
      </c>
      <c r="H592" s="2">
        <v>2187.11</v>
      </c>
      <c r="I592" s="2">
        <v>0</v>
      </c>
      <c r="J592" s="2">
        <v>2598.13</v>
      </c>
      <c r="K592" s="2">
        <v>0</v>
      </c>
      <c r="L592" s="2">
        <v>2649.04</v>
      </c>
      <c r="M592" s="2">
        <v>0</v>
      </c>
      <c r="N592" s="2">
        <v>5379.82</v>
      </c>
      <c r="O592" s="2">
        <v>0</v>
      </c>
      <c r="P592" s="2">
        <v>8214.69</v>
      </c>
      <c r="Q592" s="2">
        <v>0</v>
      </c>
      <c r="R592" s="2">
        <v>10687.68</v>
      </c>
      <c r="S592" s="2">
        <v>0</v>
      </c>
      <c r="T592" s="2">
        <v>10910.19</v>
      </c>
      <c r="U592" s="2">
        <v>0</v>
      </c>
      <c r="V592" s="2">
        <v>10348.549999999999</v>
      </c>
      <c r="W592" s="2">
        <v>0</v>
      </c>
      <c r="X592" s="2">
        <v>11499.93</v>
      </c>
      <c r="Y592" s="2">
        <v>0</v>
      </c>
      <c r="Z592" s="2">
        <v>6861.83</v>
      </c>
      <c r="AA592" s="2">
        <v>0</v>
      </c>
      <c r="AB592" s="2">
        <v>2673.48</v>
      </c>
      <c r="AC592" s="2">
        <v>0</v>
      </c>
      <c r="AD592" s="2">
        <v>2263.89</v>
      </c>
      <c r="AE592" s="2">
        <v>-4183.33</v>
      </c>
      <c r="AF592" s="2">
        <v>1595.16</v>
      </c>
      <c r="AG592" s="2">
        <v>0</v>
      </c>
      <c r="AH592" s="2">
        <v>3298.23</v>
      </c>
      <c r="AI592" s="2">
        <v>0</v>
      </c>
      <c r="AJ592" s="2">
        <v>5152.8</v>
      </c>
      <c r="AK592" s="2">
        <v>0</v>
      </c>
      <c r="AL592" s="2">
        <v>10082.07</v>
      </c>
      <c r="AM592" s="2">
        <v>0</v>
      </c>
      <c r="AN592" s="2">
        <v>8547.92</v>
      </c>
      <c r="AO592" s="2">
        <v>0</v>
      </c>
      <c r="AP592" s="2">
        <v>12044.35</v>
      </c>
      <c r="AQ592" s="2">
        <v>0</v>
      </c>
      <c r="AR592" s="2">
        <v>9348.49</v>
      </c>
      <c r="AS592" s="2">
        <v>0</v>
      </c>
      <c r="AT592" s="2">
        <v>7938.71</v>
      </c>
      <c r="AU592" s="2">
        <v>0</v>
      </c>
      <c r="AV592" s="2">
        <v>4930.25</v>
      </c>
      <c r="AW592" s="2">
        <v>0</v>
      </c>
      <c r="AX592" s="2">
        <v>3309.17</v>
      </c>
      <c r="AY592" s="2">
        <v>0</v>
      </c>
      <c r="AZ592" s="2">
        <v>2003.54</v>
      </c>
      <c r="BA592" s="2">
        <v>0</v>
      </c>
      <c r="BB592" s="3">
        <f t="shared" si="20"/>
        <v>66331.249999999985</v>
      </c>
      <c r="BC592" s="3">
        <f t="shared" si="21"/>
        <v>76371.459999999992</v>
      </c>
    </row>
    <row r="593" spans="1:55">
      <c r="A593" t="s">
        <v>84</v>
      </c>
      <c r="B593">
        <v>484666</v>
      </c>
      <c r="C593" t="s">
        <v>153</v>
      </c>
      <c r="D593" t="s">
        <v>232</v>
      </c>
      <c r="E593" t="s">
        <v>89</v>
      </c>
      <c r="F593" s="2">
        <v>531</v>
      </c>
      <c r="G593" s="2">
        <v>0</v>
      </c>
      <c r="H593" s="2">
        <v>531</v>
      </c>
      <c r="I593" s="2">
        <v>0</v>
      </c>
      <c r="J593" s="2">
        <v>531</v>
      </c>
      <c r="K593" s="2">
        <v>0</v>
      </c>
      <c r="L593" s="2">
        <v>531</v>
      </c>
      <c r="M593" s="2">
        <v>0</v>
      </c>
      <c r="N593" s="2">
        <v>531</v>
      </c>
      <c r="O593" s="2">
        <v>0</v>
      </c>
      <c r="P593" s="2">
        <v>531</v>
      </c>
      <c r="Q593" s="2">
        <v>0</v>
      </c>
      <c r="R593" s="2">
        <v>531</v>
      </c>
      <c r="S593" s="2">
        <v>0</v>
      </c>
      <c r="T593" s="2">
        <v>531</v>
      </c>
      <c r="U593" s="2">
        <v>0</v>
      </c>
      <c r="V593" s="2">
        <v>531</v>
      </c>
      <c r="W593" s="2">
        <v>0</v>
      </c>
      <c r="X593" s="2">
        <v>531</v>
      </c>
      <c r="Y593" s="2">
        <v>0</v>
      </c>
      <c r="Z593" s="2">
        <v>531</v>
      </c>
      <c r="AA593" s="2">
        <v>0</v>
      </c>
      <c r="AB593" s="2">
        <v>531</v>
      </c>
      <c r="AC593" s="2">
        <v>0</v>
      </c>
      <c r="AD593" s="2">
        <v>547</v>
      </c>
      <c r="AE593" s="2">
        <v>0</v>
      </c>
      <c r="AF593" s="2">
        <v>547</v>
      </c>
      <c r="AG593" s="2">
        <v>0</v>
      </c>
      <c r="AH593" s="2">
        <v>547</v>
      </c>
      <c r="AI593" s="2">
        <v>0</v>
      </c>
      <c r="AJ593" s="2">
        <v>547</v>
      </c>
      <c r="AK593" s="2">
        <v>0</v>
      </c>
      <c r="AL593" s="2">
        <v>547</v>
      </c>
      <c r="AM593" s="2">
        <v>0</v>
      </c>
      <c r="AN593" s="2">
        <v>547</v>
      </c>
      <c r="AO593" s="2">
        <v>0</v>
      </c>
      <c r="AP593" s="2">
        <v>547</v>
      </c>
      <c r="AQ593" s="2">
        <v>0</v>
      </c>
      <c r="AR593" s="2">
        <v>547</v>
      </c>
      <c r="AS593" s="2">
        <v>0</v>
      </c>
      <c r="AT593" s="2">
        <v>547</v>
      </c>
      <c r="AU593" s="2">
        <v>0</v>
      </c>
      <c r="AV593" s="2">
        <v>547</v>
      </c>
      <c r="AW593" s="2">
        <v>0</v>
      </c>
      <c r="AX593" s="2">
        <v>547</v>
      </c>
      <c r="AY593" s="2">
        <v>0</v>
      </c>
      <c r="AZ593" s="2">
        <v>547</v>
      </c>
      <c r="BA593" s="2">
        <v>0</v>
      </c>
      <c r="BB593" s="3">
        <f t="shared" si="20"/>
        <v>6564</v>
      </c>
      <c r="BC593" s="3">
        <f t="shared" si="21"/>
        <v>6372</v>
      </c>
    </row>
    <row r="594" spans="1:55">
      <c r="A594" t="s">
        <v>84</v>
      </c>
      <c r="B594">
        <v>484666</v>
      </c>
      <c r="C594" t="s">
        <v>153</v>
      </c>
      <c r="D594" t="s">
        <v>231</v>
      </c>
      <c r="E594" t="s">
        <v>64</v>
      </c>
      <c r="F594" s="2">
        <v>179.23</v>
      </c>
      <c r="G594" s="2">
        <v>0</v>
      </c>
      <c r="H594" s="2">
        <v>168.96</v>
      </c>
      <c r="I594" s="2">
        <v>0</v>
      </c>
      <c r="J594" s="2">
        <v>177.33</v>
      </c>
      <c r="K594" s="2">
        <v>0</v>
      </c>
      <c r="L594" s="2">
        <v>196.7</v>
      </c>
      <c r="M594" s="2">
        <v>0</v>
      </c>
      <c r="N594" s="2">
        <v>268.64999999999998</v>
      </c>
      <c r="O594" s="2">
        <v>0</v>
      </c>
      <c r="P594" s="2">
        <v>381.46</v>
      </c>
      <c r="Q594" s="2">
        <v>0</v>
      </c>
      <c r="R594" s="2">
        <v>384.31</v>
      </c>
      <c r="S594" s="2">
        <v>0</v>
      </c>
      <c r="T594" s="2">
        <v>388.31</v>
      </c>
      <c r="U594" s="2">
        <v>0</v>
      </c>
      <c r="V594" s="2">
        <v>372.07</v>
      </c>
      <c r="W594" s="2">
        <v>0</v>
      </c>
      <c r="X594" s="2">
        <v>441.32</v>
      </c>
      <c r="Y594" s="2">
        <v>0</v>
      </c>
      <c r="Z594" s="2">
        <v>291.93</v>
      </c>
      <c r="AA594" s="2">
        <v>0</v>
      </c>
      <c r="AB594" s="2">
        <v>185.29</v>
      </c>
      <c r="AC594" s="2">
        <v>0</v>
      </c>
      <c r="AD594" s="2">
        <v>175.78</v>
      </c>
      <c r="AE594" s="2">
        <v>-106.57</v>
      </c>
      <c r="AF594" s="2">
        <v>158.97</v>
      </c>
      <c r="AG594" s="2">
        <v>0</v>
      </c>
      <c r="AH594" s="2">
        <v>200.42</v>
      </c>
      <c r="AI594" s="2">
        <v>0</v>
      </c>
      <c r="AJ594" s="2">
        <v>262.35000000000002</v>
      </c>
      <c r="AK594" s="2">
        <v>0</v>
      </c>
      <c r="AL594" s="2">
        <v>406.73</v>
      </c>
      <c r="AM594" s="2">
        <v>0</v>
      </c>
      <c r="AN594" s="2">
        <v>379.42</v>
      </c>
      <c r="AO594" s="2">
        <v>0</v>
      </c>
      <c r="AP594" s="2">
        <v>503.29</v>
      </c>
      <c r="AQ594" s="2">
        <v>0</v>
      </c>
      <c r="AR594" s="2">
        <v>443.26</v>
      </c>
      <c r="AS594" s="2">
        <v>0</v>
      </c>
      <c r="AT594" s="2">
        <v>433.21</v>
      </c>
      <c r="AU594" s="2">
        <v>0</v>
      </c>
      <c r="AV594" s="2">
        <v>332.27</v>
      </c>
      <c r="AW594" s="2">
        <v>0</v>
      </c>
      <c r="AX594" s="2">
        <v>283.3</v>
      </c>
      <c r="AY594" s="2">
        <v>0</v>
      </c>
      <c r="AZ594" s="2">
        <v>224.36</v>
      </c>
      <c r="BA594" s="2">
        <v>0</v>
      </c>
      <c r="BB594" s="3">
        <f t="shared" si="20"/>
        <v>3696.7900000000004</v>
      </c>
      <c r="BC594" s="3">
        <f t="shared" si="21"/>
        <v>3435.56</v>
      </c>
    </row>
    <row r="595" spans="1:55">
      <c r="A595" t="s">
        <v>54</v>
      </c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3">
        <f t="shared" si="20"/>
        <v>0</v>
      </c>
      <c r="BC595" s="3">
        <f t="shared" si="21"/>
        <v>0</v>
      </c>
    </row>
    <row r="596" spans="1:55">
      <c r="A596" t="s">
        <v>84</v>
      </c>
      <c r="B596">
        <v>489976</v>
      </c>
      <c r="C596" t="s">
        <v>154</v>
      </c>
      <c r="D596" t="s">
        <v>234</v>
      </c>
      <c r="E596" t="s">
        <v>87</v>
      </c>
      <c r="F596" s="2">
        <v>0</v>
      </c>
      <c r="G596" s="2">
        <v>0</v>
      </c>
      <c r="H596" s="2">
        <v>0</v>
      </c>
      <c r="I596" s="2">
        <v>0</v>
      </c>
      <c r="J596" s="2">
        <v>0</v>
      </c>
      <c r="K596" s="2">
        <v>0</v>
      </c>
      <c r="L596" s="2">
        <v>961.75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0</v>
      </c>
      <c r="AJ596" s="2">
        <v>0</v>
      </c>
      <c r="AK596" s="2">
        <v>0</v>
      </c>
      <c r="AL596" s="2">
        <v>0</v>
      </c>
      <c r="AM596" s="2">
        <v>0</v>
      </c>
      <c r="AN596" s="2">
        <v>0</v>
      </c>
      <c r="AO596" s="2">
        <v>0</v>
      </c>
      <c r="AP596" s="2">
        <v>0</v>
      </c>
      <c r="AQ596" s="2">
        <v>0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0</v>
      </c>
      <c r="AX596" s="2">
        <v>0</v>
      </c>
      <c r="AY596" s="2">
        <v>0</v>
      </c>
      <c r="AZ596" s="2">
        <v>0</v>
      </c>
      <c r="BA596" s="2">
        <v>0</v>
      </c>
      <c r="BB596" s="3">
        <f t="shared" si="20"/>
        <v>0</v>
      </c>
      <c r="BC596" s="3">
        <f t="shared" si="21"/>
        <v>961.75</v>
      </c>
    </row>
    <row r="597" spans="1:55">
      <c r="A597" t="s">
        <v>54</v>
      </c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3">
        <f t="shared" si="20"/>
        <v>0</v>
      </c>
      <c r="BC597" s="3">
        <f t="shared" si="21"/>
        <v>0</v>
      </c>
    </row>
    <row r="598" spans="1:55">
      <c r="A598" t="s">
        <v>84</v>
      </c>
      <c r="B598">
        <v>489976</v>
      </c>
      <c r="C598" t="s">
        <v>154</v>
      </c>
      <c r="D598" t="s">
        <v>235</v>
      </c>
      <c r="E598" t="s">
        <v>86</v>
      </c>
      <c r="F598" s="2">
        <v>7381.25</v>
      </c>
      <c r="G598" s="2">
        <v>0</v>
      </c>
      <c r="H598" s="2">
        <v>6827.73</v>
      </c>
      <c r="I598" s="2">
        <v>0</v>
      </c>
      <c r="J598" s="2">
        <v>6950.5</v>
      </c>
      <c r="K598" s="2">
        <v>0</v>
      </c>
      <c r="L598" s="2">
        <v>3719.26</v>
      </c>
      <c r="M598" s="2">
        <v>5559.74</v>
      </c>
      <c r="N598" s="2">
        <v>3867.11</v>
      </c>
      <c r="O598" s="2">
        <v>0</v>
      </c>
      <c r="P598" s="2">
        <v>5842.83</v>
      </c>
      <c r="Q598" s="2">
        <v>0</v>
      </c>
      <c r="R598" s="2">
        <v>4849.9799999999996</v>
      </c>
      <c r="S598" s="2">
        <v>0</v>
      </c>
      <c r="T598" s="2">
        <v>4575.29</v>
      </c>
      <c r="U598" s="2">
        <v>0</v>
      </c>
      <c r="V598" s="2">
        <v>4604.8900000000003</v>
      </c>
      <c r="W598" s="2">
        <v>0</v>
      </c>
      <c r="X598" s="2">
        <v>4903.93</v>
      </c>
      <c r="Y598" s="2">
        <v>0</v>
      </c>
      <c r="Z598" s="2">
        <v>4350.78</v>
      </c>
      <c r="AA598" s="2">
        <v>0</v>
      </c>
      <c r="AB598" s="2">
        <v>4395.55</v>
      </c>
      <c r="AC598" s="2">
        <v>0</v>
      </c>
      <c r="AD598" s="2">
        <v>4611.4799999999996</v>
      </c>
      <c r="AE598" s="2">
        <v>0</v>
      </c>
      <c r="AF598" s="2">
        <v>4429.53</v>
      </c>
      <c r="AG598" s="2">
        <v>0</v>
      </c>
      <c r="AH598" s="2">
        <v>4897.2299999999996</v>
      </c>
      <c r="AI598" s="2">
        <v>0</v>
      </c>
      <c r="AJ598" s="2">
        <v>4566.9799999999996</v>
      </c>
      <c r="AK598" s="2">
        <v>0</v>
      </c>
      <c r="AL598" s="2">
        <v>4744.8500000000004</v>
      </c>
      <c r="AM598" s="2">
        <v>0</v>
      </c>
      <c r="AN598" s="2">
        <v>4555.12</v>
      </c>
      <c r="AO598" s="2">
        <v>0</v>
      </c>
      <c r="AP598" s="2">
        <v>4953.21</v>
      </c>
      <c r="AQ598" s="2">
        <v>0</v>
      </c>
      <c r="AR598" s="2">
        <v>4176.74</v>
      </c>
      <c r="AS598" s="2">
        <v>0</v>
      </c>
      <c r="AT598" s="2">
        <v>4286.54</v>
      </c>
      <c r="AU598" s="2">
        <v>0</v>
      </c>
      <c r="AV598" s="2">
        <v>4575.91</v>
      </c>
      <c r="AW598" s="2">
        <v>0</v>
      </c>
      <c r="AX598" s="2">
        <v>4486.82</v>
      </c>
      <c r="AY598" s="2">
        <v>0</v>
      </c>
      <c r="AZ598" s="2">
        <v>4882.68</v>
      </c>
      <c r="BA598" s="2">
        <v>0</v>
      </c>
      <c r="BB598" s="3">
        <f t="shared" si="20"/>
        <v>55167.09</v>
      </c>
      <c r="BC598" s="3">
        <f t="shared" si="21"/>
        <v>67828.84</v>
      </c>
    </row>
    <row r="599" spans="1:55">
      <c r="A599" t="s">
        <v>84</v>
      </c>
      <c r="B599">
        <v>489976</v>
      </c>
      <c r="C599" t="s">
        <v>154</v>
      </c>
      <c r="D599" t="s">
        <v>234</v>
      </c>
      <c r="E599" t="s">
        <v>87</v>
      </c>
      <c r="F599" s="2">
        <v>4553.1499999999996</v>
      </c>
      <c r="G599" s="2">
        <v>0</v>
      </c>
      <c r="H599" s="2">
        <v>4553.1499999999996</v>
      </c>
      <c r="I599" s="2">
        <v>0</v>
      </c>
      <c r="J599" s="2">
        <v>4553.1499999999996</v>
      </c>
      <c r="K599" s="2">
        <v>0</v>
      </c>
      <c r="L599" s="2">
        <v>4553.1499999999996</v>
      </c>
      <c r="M599" s="2">
        <v>0</v>
      </c>
      <c r="N599" s="2">
        <v>6989.61</v>
      </c>
      <c r="O599" s="2">
        <v>0</v>
      </c>
      <c r="P599" s="2">
        <v>9608.69</v>
      </c>
      <c r="Q599" s="2">
        <v>0</v>
      </c>
      <c r="R599" s="2">
        <v>2436.46</v>
      </c>
      <c r="S599" s="2">
        <v>0</v>
      </c>
      <c r="T599" s="2">
        <v>2731.16</v>
      </c>
      <c r="U599" s="2">
        <v>0</v>
      </c>
      <c r="V599" s="2">
        <v>2754.39</v>
      </c>
      <c r="W599" s="2">
        <v>0</v>
      </c>
      <c r="X599" s="2">
        <v>2754.39</v>
      </c>
      <c r="Y599" s="2">
        <v>0</v>
      </c>
      <c r="Z599" s="2">
        <v>2754.39</v>
      </c>
      <c r="AA599" s="2">
        <v>0</v>
      </c>
      <c r="AB599" s="2">
        <v>2754.39</v>
      </c>
      <c r="AC599" s="2">
        <v>0</v>
      </c>
      <c r="AD599" s="2">
        <v>2838.24</v>
      </c>
      <c r="AE599" s="2">
        <v>0</v>
      </c>
      <c r="AF599" s="2">
        <v>2838.24</v>
      </c>
      <c r="AG599" s="2">
        <v>0</v>
      </c>
      <c r="AH599" s="2">
        <v>2838.24</v>
      </c>
      <c r="AI599" s="2">
        <v>0</v>
      </c>
      <c r="AJ599" s="2">
        <v>2838.24</v>
      </c>
      <c r="AK599" s="2">
        <v>0</v>
      </c>
      <c r="AL599" s="2">
        <v>2838.24</v>
      </c>
      <c r="AM599" s="2">
        <v>0</v>
      </c>
      <c r="AN599" s="2">
        <v>2838.24</v>
      </c>
      <c r="AO599" s="2">
        <v>0</v>
      </c>
      <c r="AP599" s="2">
        <v>2838.24</v>
      </c>
      <c r="AQ599" s="2">
        <v>0</v>
      </c>
      <c r="AR599" s="2">
        <v>2838.24</v>
      </c>
      <c r="AS599" s="2">
        <v>0</v>
      </c>
      <c r="AT599" s="2">
        <v>2838.24</v>
      </c>
      <c r="AU599" s="2">
        <v>0</v>
      </c>
      <c r="AV599" s="2">
        <v>2781.98</v>
      </c>
      <c r="AW599" s="2">
        <v>0</v>
      </c>
      <c r="AX599" s="2">
        <v>2716.1</v>
      </c>
      <c r="AY599" s="2">
        <v>0</v>
      </c>
      <c r="AZ599" s="2">
        <v>2716.1</v>
      </c>
      <c r="BA599" s="2">
        <v>0</v>
      </c>
      <c r="BB599" s="3">
        <f t="shared" si="20"/>
        <v>33758.339999999997</v>
      </c>
      <c r="BC599" s="3">
        <f t="shared" si="21"/>
        <v>50996.08</v>
      </c>
    </row>
    <row r="600" spans="1:55">
      <c r="A600" t="s">
        <v>84</v>
      </c>
      <c r="B600">
        <v>489976</v>
      </c>
      <c r="C600" t="s">
        <v>154</v>
      </c>
      <c r="D600" t="s">
        <v>233</v>
      </c>
      <c r="E600" t="s">
        <v>88</v>
      </c>
      <c r="F600" s="2">
        <v>33092.81</v>
      </c>
      <c r="G600" s="2">
        <v>0</v>
      </c>
      <c r="H600" s="2">
        <v>33132.81</v>
      </c>
      <c r="I600" s="2">
        <v>0</v>
      </c>
      <c r="J600" s="2">
        <v>34504.57</v>
      </c>
      <c r="K600" s="2">
        <v>0</v>
      </c>
      <c r="L600" s="2">
        <v>7484.03</v>
      </c>
      <c r="M600" s="2">
        <v>18612.79</v>
      </c>
      <c r="N600" s="2">
        <v>16045.67</v>
      </c>
      <c r="O600" s="2">
        <v>0</v>
      </c>
      <c r="P600" s="2">
        <v>21332.18</v>
      </c>
      <c r="Q600" s="2">
        <v>0</v>
      </c>
      <c r="R600" s="2">
        <v>24283.57</v>
      </c>
      <c r="S600" s="2">
        <v>0</v>
      </c>
      <c r="T600" s="2">
        <v>22633.200000000001</v>
      </c>
      <c r="U600" s="2">
        <v>0</v>
      </c>
      <c r="V600" s="2">
        <v>23045.3</v>
      </c>
      <c r="W600" s="2">
        <v>0</v>
      </c>
      <c r="X600" s="2">
        <v>21802</v>
      </c>
      <c r="Y600" s="2">
        <v>0</v>
      </c>
      <c r="Z600" s="2">
        <v>20781.98</v>
      </c>
      <c r="AA600" s="2">
        <v>0</v>
      </c>
      <c r="AB600" s="2">
        <v>21613.68</v>
      </c>
      <c r="AC600" s="2">
        <v>0</v>
      </c>
      <c r="AD600" s="2">
        <v>21749.77</v>
      </c>
      <c r="AE600" s="2">
        <v>0</v>
      </c>
      <c r="AF600" s="2">
        <v>20788.939999999999</v>
      </c>
      <c r="AG600" s="2">
        <v>0</v>
      </c>
      <c r="AH600" s="2">
        <v>23779.26</v>
      </c>
      <c r="AI600" s="2">
        <v>0</v>
      </c>
      <c r="AJ600" s="2">
        <v>19149.91</v>
      </c>
      <c r="AK600" s="2">
        <v>0</v>
      </c>
      <c r="AL600" s="2">
        <v>19563.63</v>
      </c>
      <c r="AM600" s="2">
        <v>0</v>
      </c>
      <c r="AN600" s="2">
        <v>17371.55</v>
      </c>
      <c r="AO600" s="2">
        <v>0</v>
      </c>
      <c r="AP600" s="2">
        <v>18489.75</v>
      </c>
      <c r="AQ600" s="2">
        <v>0</v>
      </c>
      <c r="AR600" s="2">
        <v>13564.79</v>
      </c>
      <c r="AS600" s="2">
        <v>0</v>
      </c>
      <c r="AT600" s="2">
        <v>12316.47</v>
      </c>
      <c r="AU600" s="2">
        <v>0</v>
      </c>
      <c r="AV600" s="2">
        <v>12319.3</v>
      </c>
      <c r="AW600" s="2">
        <v>0</v>
      </c>
      <c r="AX600" s="2">
        <v>10470.98</v>
      </c>
      <c r="AY600" s="2">
        <v>0</v>
      </c>
      <c r="AZ600" s="2">
        <v>11088.08</v>
      </c>
      <c r="BA600" s="2">
        <v>0</v>
      </c>
      <c r="BB600" s="3">
        <f t="shared" si="20"/>
        <v>200652.43</v>
      </c>
      <c r="BC600" s="3">
        <f t="shared" si="21"/>
        <v>298364.59000000003</v>
      </c>
    </row>
    <row r="601" spans="1:55">
      <c r="A601" t="s">
        <v>84</v>
      </c>
      <c r="B601">
        <v>489976</v>
      </c>
      <c r="C601" t="s">
        <v>154</v>
      </c>
      <c r="D601" t="s">
        <v>232</v>
      </c>
      <c r="E601" t="s">
        <v>89</v>
      </c>
      <c r="F601" s="2">
        <v>1062</v>
      </c>
      <c r="G601" s="2">
        <v>0</v>
      </c>
      <c r="H601" s="2">
        <v>1062</v>
      </c>
      <c r="I601" s="2">
        <v>0</v>
      </c>
      <c r="J601" s="2">
        <v>1062</v>
      </c>
      <c r="K601" s="2">
        <v>0</v>
      </c>
      <c r="L601" s="2">
        <v>1062</v>
      </c>
      <c r="M601" s="2">
        <v>0</v>
      </c>
      <c r="N601" s="2">
        <v>1593</v>
      </c>
      <c r="O601" s="2">
        <v>0</v>
      </c>
      <c r="P601" s="2">
        <v>2124</v>
      </c>
      <c r="Q601" s="2">
        <v>0</v>
      </c>
      <c r="R601" s="2">
        <v>531</v>
      </c>
      <c r="S601" s="2">
        <v>0</v>
      </c>
      <c r="T601" s="2">
        <v>531</v>
      </c>
      <c r="U601" s="2">
        <v>0</v>
      </c>
      <c r="V601" s="2">
        <v>531</v>
      </c>
      <c r="W601" s="2">
        <v>0</v>
      </c>
      <c r="X601" s="2">
        <v>531</v>
      </c>
      <c r="Y601" s="2">
        <v>0</v>
      </c>
      <c r="Z601" s="2">
        <v>531</v>
      </c>
      <c r="AA601" s="2">
        <v>0</v>
      </c>
      <c r="AB601" s="2">
        <v>531</v>
      </c>
      <c r="AC601" s="2">
        <v>0</v>
      </c>
      <c r="AD601" s="2">
        <v>547</v>
      </c>
      <c r="AE601" s="2">
        <v>0</v>
      </c>
      <c r="AF601" s="2">
        <v>547</v>
      </c>
      <c r="AG601" s="2">
        <v>0</v>
      </c>
      <c r="AH601" s="2">
        <v>547</v>
      </c>
      <c r="AI601" s="2">
        <v>0</v>
      </c>
      <c r="AJ601" s="2">
        <v>547</v>
      </c>
      <c r="AK601" s="2">
        <v>0</v>
      </c>
      <c r="AL601" s="2">
        <v>547</v>
      </c>
      <c r="AM601" s="2">
        <v>0</v>
      </c>
      <c r="AN601" s="2">
        <v>547</v>
      </c>
      <c r="AO601" s="2">
        <v>0</v>
      </c>
      <c r="AP601" s="2">
        <v>547</v>
      </c>
      <c r="AQ601" s="2">
        <v>0</v>
      </c>
      <c r="AR601" s="2">
        <v>547</v>
      </c>
      <c r="AS601" s="2">
        <v>0</v>
      </c>
      <c r="AT601" s="2">
        <v>547</v>
      </c>
      <c r="AU601" s="2">
        <v>0</v>
      </c>
      <c r="AV601" s="2">
        <v>547</v>
      </c>
      <c r="AW601" s="2">
        <v>0</v>
      </c>
      <c r="AX601" s="2">
        <v>547</v>
      </c>
      <c r="AY601" s="2">
        <v>0</v>
      </c>
      <c r="AZ601" s="2">
        <v>547</v>
      </c>
      <c r="BA601" s="2">
        <v>0</v>
      </c>
      <c r="BB601" s="3">
        <f t="shared" si="20"/>
        <v>6564</v>
      </c>
      <c r="BC601" s="3">
        <f t="shared" si="21"/>
        <v>11151</v>
      </c>
    </row>
    <row r="602" spans="1:55">
      <c r="A602" t="s">
        <v>54</v>
      </c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3">
        <f t="shared" si="20"/>
        <v>0</v>
      </c>
      <c r="BC602" s="3">
        <f t="shared" si="21"/>
        <v>0</v>
      </c>
    </row>
    <row r="603" spans="1:55">
      <c r="A603" t="s">
        <v>84</v>
      </c>
      <c r="B603">
        <v>489976</v>
      </c>
      <c r="C603" t="s">
        <v>154</v>
      </c>
      <c r="D603" t="s">
        <v>232</v>
      </c>
      <c r="E603" t="s">
        <v>89</v>
      </c>
      <c r="F603" s="2">
        <v>0</v>
      </c>
      <c r="G603" s="2">
        <v>0</v>
      </c>
      <c r="H603" s="2">
        <v>0</v>
      </c>
      <c r="I603" s="2">
        <v>0</v>
      </c>
      <c r="J603" s="2">
        <v>0</v>
      </c>
      <c r="K603" s="2">
        <v>0</v>
      </c>
      <c r="L603" s="2">
        <v>531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>
        <v>0</v>
      </c>
      <c r="T603" s="2">
        <v>0</v>
      </c>
      <c r="U603" s="2">
        <v>0</v>
      </c>
      <c r="V603" s="2">
        <v>0</v>
      </c>
      <c r="W603" s="2">
        <v>0</v>
      </c>
      <c r="X603" s="2">
        <v>0</v>
      </c>
      <c r="Y603" s="2">
        <v>0</v>
      </c>
      <c r="Z603" s="2">
        <v>0</v>
      </c>
      <c r="AA603" s="2">
        <v>0</v>
      </c>
      <c r="AB603" s="2">
        <v>0</v>
      </c>
      <c r="AC603" s="2">
        <v>0</v>
      </c>
      <c r="AD603" s="2">
        <v>0</v>
      </c>
      <c r="AE603" s="2">
        <v>0</v>
      </c>
      <c r="AF603" s="2">
        <v>0</v>
      </c>
      <c r="AG603" s="2">
        <v>0</v>
      </c>
      <c r="AH603" s="2">
        <v>0</v>
      </c>
      <c r="AI603" s="2">
        <v>0</v>
      </c>
      <c r="AJ603" s="2">
        <v>0</v>
      </c>
      <c r="AK603" s="2">
        <v>0</v>
      </c>
      <c r="AL603" s="2">
        <v>0</v>
      </c>
      <c r="AM603" s="2">
        <v>0</v>
      </c>
      <c r="AN603" s="2">
        <v>0</v>
      </c>
      <c r="AO603" s="2">
        <v>0</v>
      </c>
      <c r="AP603" s="2">
        <v>0</v>
      </c>
      <c r="AQ603" s="2">
        <v>0</v>
      </c>
      <c r="AR603" s="2">
        <v>0</v>
      </c>
      <c r="AS603" s="2">
        <v>0</v>
      </c>
      <c r="AT603" s="2">
        <v>0</v>
      </c>
      <c r="AU603" s="2">
        <v>0</v>
      </c>
      <c r="AV603" s="2">
        <v>0</v>
      </c>
      <c r="AW603" s="2">
        <v>0</v>
      </c>
      <c r="AX603" s="2">
        <v>0</v>
      </c>
      <c r="AY603" s="2">
        <v>0</v>
      </c>
      <c r="AZ603" s="2">
        <v>0</v>
      </c>
      <c r="BA603" s="2">
        <v>0</v>
      </c>
      <c r="BB603" s="3">
        <f t="shared" si="20"/>
        <v>0</v>
      </c>
      <c r="BC603" s="3">
        <f t="shared" si="21"/>
        <v>531</v>
      </c>
    </row>
    <row r="604" spans="1:55">
      <c r="A604" t="s">
        <v>54</v>
      </c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3">
        <f t="shared" si="20"/>
        <v>0</v>
      </c>
      <c r="BC604" s="3">
        <f t="shared" si="21"/>
        <v>0</v>
      </c>
    </row>
    <row r="605" spans="1:55">
      <c r="A605" t="s">
        <v>84</v>
      </c>
      <c r="B605">
        <v>505816</v>
      </c>
      <c r="C605" t="s">
        <v>155</v>
      </c>
      <c r="D605" t="s">
        <v>235</v>
      </c>
      <c r="E605" t="s">
        <v>137</v>
      </c>
      <c r="F605" s="2">
        <v>0</v>
      </c>
      <c r="G605" s="2">
        <v>0</v>
      </c>
      <c r="H605" s="2">
        <v>0</v>
      </c>
      <c r="I605" s="2">
        <v>0</v>
      </c>
      <c r="J605" s="2">
        <v>0</v>
      </c>
      <c r="K605" s="2">
        <v>0</v>
      </c>
      <c r="L605" s="2">
        <v>0</v>
      </c>
      <c r="M605" s="2">
        <v>0</v>
      </c>
      <c r="N605" s="2">
        <v>7703.5</v>
      </c>
      <c r="O605" s="2">
        <v>0</v>
      </c>
      <c r="P605" s="2">
        <v>12229.5</v>
      </c>
      <c r="Q605" s="2">
        <v>0</v>
      </c>
      <c r="R605" s="2">
        <v>8957</v>
      </c>
      <c r="S605" s="2">
        <v>0</v>
      </c>
      <c r="T605" s="2">
        <v>8345.5</v>
      </c>
      <c r="U605" s="2">
        <v>0</v>
      </c>
      <c r="V605" s="2">
        <v>7254.5</v>
      </c>
      <c r="W605" s="2">
        <v>0</v>
      </c>
      <c r="X605" s="2">
        <v>0</v>
      </c>
      <c r="Y605" s="2">
        <v>0</v>
      </c>
      <c r="Z605" s="2">
        <v>0</v>
      </c>
      <c r="AA605" s="2">
        <v>0</v>
      </c>
      <c r="AB605" s="2">
        <v>0</v>
      </c>
      <c r="AC605" s="2">
        <v>0</v>
      </c>
      <c r="AD605" s="2">
        <v>0</v>
      </c>
      <c r="AE605" s="2">
        <v>0</v>
      </c>
      <c r="AF605" s="2">
        <v>0</v>
      </c>
      <c r="AG605" s="2">
        <v>0</v>
      </c>
      <c r="AH605" s="2">
        <v>0</v>
      </c>
      <c r="AI605" s="2">
        <v>0</v>
      </c>
      <c r="AJ605" s="2">
        <v>0</v>
      </c>
      <c r="AK605" s="2">
        <v>0</v>
      </c>
      <c r="AL605" s="2">
        <v>0</v>
      </c>
      <c r="AM605" s="2">
        <v>0</v>
      </c>
      <c r="AN605" s="2">
        <v>0</v>
      </c>
      <c r="AO605" s="2">
        <v>0</v>
      </c>
      <c r="AP605" s="2">
        <v>0</v>
      </c>
      <c r="AQ605" s="2">
        <v>0</v>
      </c>
      <c r="AR605" s="2">
        <v>0</v>
      </c>
      <c r="AS605" s="2">
        <v>0</v>
      </c>
      <c r="AT605" s="2">
        <v>0</v>
      </c>
      <c r="AU605" s="2">
        <v>0</v>
      </c>
      <c r="AV605" s="2">
        <v>0</v>
      </c>
      <c r="AW605" s="2">
        <v>0</v>
      </c>
      <c r="AX605" s="2">
        <v>0</v>
      </c>
      <c r="AY605" s="2">
        <v>0</v>
      </c>
      <c r="AZ605" s="2">
        <v>0</v>
      </c>
      <c r="BA605" s="2">
        <v>0</v>
      </c>
      <c r="BB605" s="3">
        <f t="shared" si="20"/>
        <v>0</v>
      </c>
      <c r="BC605" s="3">
        <f t="shared" si="21"/>
        <v>44490</v>
      </c>
    </row>
    <row r="606" spans="1:55">
      <c r="A606" t="s">
        <v>84</v>
      </c>
      <c r="B606">
        <v>505816</v>
      </c>
      <c r="C606" t="s">
        <v>155</v>
      </c>
      <c r="D606" t="s">
        <v>233</v>
      </c>
      <c r="E606" t="s">
        <v>93</v>
      </c>
      <c r="F606" s="2">
        <v>0</v>
      </c>
      <c r="G606" s="2">
        <v>0</v>
      </c>
      <c r="H606" s="2">
        <v>0</v>
      </c>
      <c r="I606" s="2">
        <v>0</v>
      </c>
      <c r="J606" s="2">
        <v>0</v>
      </c>
      <c r="K606" s="2">
        <v>0</v>
      </c>
      <c r="L606" s="2">
        <v>0</v>
      </c>
      <c r="M606" s="2">
        <v>0</v>
      </c>
      <c r="N606" s="2">
        <v>72721.039999999994</v>
      </c>
      <c r="O606" s="2">
        <v>0</v>
      </c>
      <c r="P606" s="2">
        <v>115446.48</v>
      </c>
      <c r="Q606" s="2">
        <v>0</v>
      </c>
      <c r="R606" s="2">
        <v>84554.08</v>
      </c>
      <c r="S606" s="2">
        <v>0</v>
      </c>
      <c r="T606" s="2">
        <v>78781.52</v>
      </c>
      <c r="U606" s="2">
        <v>0</v>
      </c>
      <c r="V606" s="2">
        <v>68482.48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  <c r="AB606" s="2">
        <v>0</v>
      </c>
      <c r="AC606" s="2">
        <v>0</v>
      </c>
      <c r="AD606" s="2">
        <v>0</v>
      </c>
      <c r="AE606" s="2">
        <v>0</v>
      </c>
      <c r="AF606" s="2">
        <v>0</v>
      </c>
      <c r="AG606" s="2">
        <v>0</v>
      </c>
      <c r="AH606" s="2">
        <v>0</v>
      </c>
      <c r="AI606" s="2">
        <v>0</v>
      </c>
      <c r="AJ606" s="2">
        <v>0</v>
      </c>
      <c r="AK606" s="2">
        <v>0</v>
      </c>
      <c r="AL606" s="2">
        <v>0</v>
      </c>
      <c r="AM606" s="2">
        <v>0</v>
      </c>
      <c r="AN606" s="2">
        <v>0</v>
      </c>
      <c r="AO606" s="2">
        <v>0</v>
      </c>
      <c r="AP606" s="2">
        <v>0</v>
      </c>
      <c r="AQ606" s="2">
        <v>0</v>
      </c>
      <c r="AR606" s="2">
        <v>0</v>
      </c>
      <c r="AS606" s="2">
        <v>0</v>
      </c>
      <c r="AT606" s="2">
        <v>0</v>
      </c>
      <c r="AU606" s="2">
        <v>0</v>
      </c>
      <c r="AV606" s="2">
        <v>0</v>
      </c>
      <c r="AW606" s="2">
        <v>0</v>
      </c>
      <c r="AX606" s="2">
        <v>0</v>
      </c>
      <c r="AY606" s="2">
        <v>0</v>
      </c>
      <c r="AZ606" s="2">
        <v>0</v>
      </c>
      <c r="BA606" s="2">
        <v>0</v>
      </c>
      <c r="BB606" s="3">
        <f t="shared" si="20"/>
        <v>0</v>
      </c>
      <c r="BC606" s="3">
        <f t="shared" si="21"/>
        <v>419985.6</v>
      </c>
    </row>
    <row r="607" spans="1:55">
      <c r="A607" t="s">
        <v>84</v>
      </c>
      <c r="B607">
        <v>505816</v>
      </c>
      <c r="C607" t="s">
        <v>155</v>
      </c>
      <c r="D607" t="s">
        <v>232</v>
      </c>
      <c r="E607" t="s">
        <v>89</v>
      </c>
      <c r="F607" s="2">
        <v>0</v>
      </c>
      <c r="G607" s="2">
        <v>0</v>
      </c>
      <c r="H607" s="2">
        <v>0</v>
      </c>
      <c r="I607" s="2">
        <v>0</v>
      </c>
      <c r="J607" s="2">
        <v>0</v>
      </c>
      <c r="K607" s="2">
        <v>0</v>
      </c>
      <c r="L607" s="2">
        <v>0</v>
      </c>
      <c r="M607" s="2">
        <v>0</v>
      </c>
      <c r="N607" s="2">
        <v>531</v>
      </c>
      <c r="O607" s="2">
        <v>0</v>
      </c>
      <c r="P607" s="2">
        <v>531</v>
      </c>
      <c r="Q607" s="2">
        <v>0</v>
      </c>
      <c r="R607" s="2">
        <v>531</v>
      </c>
      <c r="S607" s="2">
        <v>0</v>
      </c>
      <c r="T607" s="2">
        <v>531</v>
      </c>
      <c r="U607" s="2">
        <v>0</v>
      </c>
      <c r="V607" s="2">
        <v>531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  <c r="AB607" s="2">
        <v>0</v>
      </c>
      <c r="AC607" s="2">
        <v>0</v>
      </c>
      <c r="AD607" s="2">
        <v>0</v>
      </c>
      <c r="AE607" s="2">
        <v>0</v>
      </c>
      <c r="AF607" s="2">
        <v>0</v>
      </c>
      <c r="AG607" s="2">
        <v>0</v>
      </c>
      <c r="AH607" s="2">
        <v>0</v>
      </c>
      <c r="AI607" s="2">
        <v>0</v>
      </c>
      <c r="AJ607" s="2">
        <v>0</v>
      </c>
      <c r="AK607" s="2">
        <v>0</v>
      </c>
      <c r="AL607" s="2">
        <v>0</v>
      </c>
      <c r="AM607" s="2">
        <v>0</v>
      </c>
      <c r="AN607" s="2">
        <v>0</v>
      </c>
      <c r="AO607" s="2">
        <v>0</v>
      </c>
      <c r="AP607" s="2">
        <v>0</v>
      </c>
      <c r="AQ607" s="2">
        <v>0</v>
      </c>
      <c r="AR607" s="2">
        <v>0</v>
      </c>
      <c r="AS607" s="2">
        <v>0</v>
      </c>
      <c r="AT607" s="2">
        <v>0</v>
      </c>
      <c r="AU607" s="2">
        <v>0</v>
      </c>
      <c r="AV607" s="2">
        <v>0</v>
      </c>
      <c r="AW607" s="2">
        <v>0</v>
      </c>
      <c r="AX607" s="2">
        <v>0</v>
      </c>
      <c r="AY607" s="2">
        <v>0</v>
      </c>
      <c r="AZ607" s="2">
        <v>0</v>
      </c>
      <c r="BA607" s="2">
        <v>0</v>
      </c>
      <c r="BB607" s="3">
        <f t="shared" si="20"/>
        <v>0</v>
      </c>
      <c r="BC607" s="3">
        <f t="shared" si="21"/>
        <v>2655</v>
      </c>
    </row>
    <row r="608" spans="1:55">
      <c r="A608" t="s">
        <v>54</v>
      </c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3">
        <f t="shared" si="20"/>
        <v>0</v>
      </c>
      <c r="BC608" s="3">
        <f t="shared" si="21"/>
        <v>0</v>
      </c>
    </row>
    <row r="609" spans="1:55">
      <c r="A609" t="s">
        <v>84</v>
      </c>
      <c r="B609">
        <v>505816</v>
      </c>
      <c r="C609" t="s">
        <v>155</v>
      </c>
      <c r="D609" t="s">
        <v>235</v>
      </c>
      <c r="E609" t="s">
        <v>156</v>
      </c>
      <c r="F609" s="2">
        <v>0</v>
      </c>
      <c r="G609" s="2">
        <v>0</v>
      </c>
      <c r="H609" s="2">
        <v>0</v>
      </c>
      <c r="I609" s="2">
        <v>0</v>
      </c>
      <c r="J609" s="2">
        <v>0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2">
        <v>0</v>
      </c>
      <c r="S609" s="2">
        <v>0</v>
      </c>
      <c r="T609" s="2">
        <v>0</v>
      </c>
      <c r="U609" s="2">
        <v>0</v>
      </c>
      <c r="V609" s="2">
        <v>0</v>
      </c>
      <c r="W609" s="2">
        <v>0</v>
      </c>
      <c r="X609" s="2">
        <v>0</v>
      </c>
      <c r="Y609" s="2">
        <v>0</v>
      </c>
      <c r="Z609" s="2">
        <v>4754</v>
      </c>
      <c r="AA609" s="2">
        <v>0</v>
      </c>
      <c r="AB609" s="2">
        <v>3930.68</v>
      </c>
      <c r="AC609" s="2">
        <v>0</v>
      </c>
      <c r="AD609" s="2">
        <v>5389.8</v>
      </c>
      <c r="AE609" s="2">
        <v>0</v>
      </c>
      <c r="AF609" s="2">
        <v>6513</v>
      </c>
      <c r="AG609" s="2">
        <v>0</v>
      </c>
      <c r="AH609" s="2">
        <v>4874.4799999999996</v>
      </c>
      <c r="AI609" s="2">
        <v>0</v>
      </c>
      <c r="AJ609" s="2">
        <v>7757.36</v>
      </c>
      <c r="AK609" s="2">
        <v>0</v>
      </c>
      <c r="AL609" s="2">
        <v>8614.32</v>
      </c>
      <c r="AM609" s="2">
        <v>0</v>
      </c>
      <c r="AN609" s="2">
        <v>6824.48</v>
      </c>
      <c r="AO609" s="2">
        <v>0</v>
      </c>
      <c r="AP609" s="2">
        <v>1503.84</v>
      </c>
      <c r="AQ609" s="2">
        <v>0</v>
      </c>
      <c r="AR609" s="2">
        <v>170.56</v>
      </c>
      <c r="AS609" s="2">
        <v>0</v>
      </c>
      <c r="AT609" s="2">
        <v>40.04</v>
      </c>
      <c r="AU609" s="2">
        <v>0</v>
      </c>
      <c r="AV609" s="2">
        <v>0</v>
      </c>
      <c r="AW609" s="2">
        <v>0</v>
      </c>
      <c r="AX609" s="2">
        <v>0</v>
      </c>
      <c r="AY609" s="2">
        <v>0</v>
      </c>
      <c r="AZ609" s="2">
        <v>0</v>
      </c>
      <c r="BA609" s="2">
        <v>0</v>
      </c>
      <c r="BB609" s="3">
        <f t="shared" si="20"/>
        <v>41687.879999999997</v>
      </c>
      <c r="BC609" s="3">
        <f t="shared" si="21"/>
        <v>8684.68</v>
      </c>
    </row>
    <row r="610" spans="1:55">
      <c r="A610" t="s">
        <v>84</v>
      </c>
      <c r="B610">
        <v>505816</v>
      </c>
      <c r="C610" t="s">
        <v>155</v>
      </c>
      <c r="D610" t="s">
        <v>233</v>
      </c>
      <c r="E610" t="s">
        <v>96</v>
      </c>
      <c r="F610" s="2">
        <v>0</v>
      </c>
      <c r="G610" s="2">
        <v>0</v>
      </c>
      <c r="H610" s="2">
        <v>0</v>
      </c>
      <c r="I610" s="2">
        <v>0</v>
      </c>
      <c r="J610" s="2">
        <v>0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>
        <v>0</v>
      </c>
      <c r="T610" s="2">
        <v>0</v>
      </c>
      <c r="U610" s="2">
        <v>0</v>
      </c>
      <c r="V610" s="2">
        <v>0</v>
      </c>
      <c r="W610" s="2">
        <v>0</v>
      </c>
      <c r="X610" s="2">
        <v>0</v>
      </c>
      <c r="Y610" s="2">
        <v>0</v>
      </c>
      <c r="Z610" s="2">
        <v>50012.08</v>
      </c>
      <c r="AA610" s="2">
        <v>0</v>
      </c>
      <c r="AB610" s="2">
        <v>39760.339999999997</v>
      </c>
      <c r="AC610" s="2">
        <v>0</v>
      </c>
      <c r="AD610" s="2">
        <v>54519.9</v>
      </c>
      <c r="AE610" s="2">
        <v>0</v>
      </c>
      <c r="AF610" s="2">
        <v>65881.5</v>
      </c>
      <c r="AG610" s="2">
        <v>0</v>
      </c>
      <c r="AH610" s="2">
        <v>49307.24</v>
      </c>
      <c r="AI610" s="2">
        <v>0</v>
      </c>
      <c r="AJ610" s="2">
        <v>78468.679999999993</v>
      </c>
      <c r="AK610" s="2">
        <v>0</v>
      </c>
      <c r="AL610" s="2">
        <v>87137.16</v>
      </c>
      <c r="AM610" s="2">
        <v>0</v>
      </c>
      <c r="AN610" s="2">
        <v>69032.240000000005</v>
      </c>
      <c r="AO610" s="2">
        <v>0</v>
      </c>
      <c r="AP610" s="2">
        <v>15211.92</v>
      </c>
      <c r="AQ610" s="2">
        <v>0</v>
      </c>
      <c r="AR610" s="2">
        <v>1725.28</v>
      </c>
      <c r="AS610" s="2">
        <v>0</v>
      </c>
      <c r="AT610" s="2">
        <v>405.02</v>
      </c>
      <c r="AU610" s="2">
        <v>0</v>
      </c>
      <c r="AV610" s="2">
        <v>0</v>
      </c>
      <c r="AW610" s="2">
        <v>0</v>
      </c>
      <c r="AX610" s="2">
        <v>0</v>
      </c>
      <c r="AY610" s="2">
        <v>0</v>
      </c>
      <c r="AZ610" s="2">
        <v>0</v>
      </c>
      <c r="BA610" s="2">
        <v>0</v>
      </c>
      <c r="BB610" s="3">
        <f t="shared" si="20"/>
        <v>421688.94</v>
      </c>
      <c r="BC610" s="3">
        <f t="shared" si="21"/>
        <v>89772.42</v>
      </c>
    </row>
    <row r="611" spans="1:55">
      <c r="A611" t="s">
        <v>84</v>
      </c>
      <c r="B611">
        <v>505816</v>
      </c>
      <c r="C611" t="s">
        <v>155</v>
      </c>
      <c r="D611" t="s">
        <v>232</v>
      </c>
      <c r="E611" t="s">
        <v>89</v>
      </c>
      <c r="F611" s="2">
        <v>0</v>
      </c>
      <c r="G611" s="2">
        <v>0</v>
      </c>
      <c r="H611" s="2">
        <v>0</v>
      </c>
      <c r="I611" s="2">
        <v>0</v>
      </c>
      <c r="J611" s="2">
        <v>0</v>
      </c>
      <c r="K611" s="2">
        <v>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>
        <v>0</v>
      </c>
      <c r="T611" s="2">
        <v>0</v>
      </c>
      <c r="U611" s="2">
        <v>0</v>
      </c>
      <c r="V611" s="2">
        <v>0</v>
      </c>
      <c r="W611" s="2">
        <v>0</v>
      </c>
      <c r="X611" s="2">
        <v>0</v>
      </c>
      <c r="Y611" s="2">
        <v>0</v>
      </c>
      <c r="Z611" s="2">
        <v>531</v>
      </c>
      <c r="AA611" s="2">
        <v>0</v>
      </c>
      <c r="AB611" s="2">
        <v>547</v>
      </c>
      <c r="AC611" s="2">
        <v>0</v>
      </c>
      <c r="AD611" s="2">
        <v>547</v>
      </c>
      <c r="AE611" s="2">
        <v>0</v>
      </c>
      <c r="AF611" s="2">
        <v>547</v>
      </c>
      <c r="AG611" s="2">
        <v>0</v>
      </c>
      <c r="AH611" s="2">
        <v>547</v>
      </c>
      <c r="AI611" s="2">
        <v>0</v>
      </c>
      <c r="AJ611" s="2">
        <v>547</v>
      </c>
      <c r="AK611" s="2">
        <v>0</v>
      </c>
      <c r="AL611" s="2">
        <v>547</v>
      </c>
      <c r="AM611" s="2">
        <v>0</v>
      </c>
      <c r="AN611" s="2">
        <v>547</v>
      </c>
      <c r="AO611" s="2">
        <v>0</v>
      </c>
      <c r="AP611" s="2">
        <v>547</v>
      </c>
      <c r="AQ611" s="2">
        <v>0</v>
      </c>
      <c r="AR611" s="2">
        <v>547</v>
      </c>
      <c r="AS611" s="2">
        <v>0</v>
      </c>
      <c r="AT611" s="2">
        <v>547</v>
      </c>
      <c r="AU611" s="2">
        <v>0</v>
      </c>
      <c r="AV611" s="2">
        <v>547</v>
      </c>
      <c r="AW611" s="2">
        <v>0</v>
      </c>
      <c r="AX611" s="2">
        <v>0</v>
      </c>
      <c r="AY611" s="2">
        <v>0</v>
      </c>
      <c r="AZ611" s="2">
        <v>0</v>
      </c>
      <c r="BA611" s="2">
        <v>0</v>
      </c>
      <c r="BB611" s="3">
        <f t="shared" si="20"/>
        <v>5470</v>
      </c>
      <c r="BC611" s="3">
        <f t="shared" si="21"/>
        <v>1078</v>
      </c>
    </row>
    <row r="612" spans="1:55">
      <c r="A612" t="s">
        <v>54</v>
      </c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3">
        <f t="shared" si="20"/>
        <v>0</v>
      </c>
      <c r="BC612" s="3">
        <f t="shared" si="21"/>
        <v>0</v>
      </c>
    </row>
    <row r="613" spans="1:55">
      <c r="A613" t="s">
        <v>84</v>
      </c>
      <c r="B613">
        <v>505816</v>
      </c>
      <c r="C613" t="s">
        <v>155</v>
      </c>
      <c r="D613" t="s">
        <v>235</v>
      </c>
      <c r="E613" t="s">
        <v>126</v>
      </c>
      <c r="F613" s="2">
        <v>5510</v>
      </c>
      <c r="G613" s="2">
        <v>0</v>
      </c>
      <c r="H613" s="2">
        <v>5788</v>
      </c>
      <c r="I613" s="2">
        <v>0</v>
      </c>
      <c r="J613" s="2">
        <v>5750</v>
      </c>
      <c r="K613" s="2">
        <v>0</v>
      </c>
      <c r="L613" s="2">
        <v>7211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>
        <v>0</v>
      </c>
      <c r="T613" s="2">
        <v>0</v>
      </c>
      <c r="U613" s="2">
        <v>0</v>
      </c>
      <c r="V613" s="2">
        <v>0</v>
      </c>
      <c r="W613" s="2">
        <v>0</v>
      </c>
      <c r="X613" s="2">
        <v>6158.5</v>
      </c>
      <c r="Y613" s="2">
        <v>0</v>
      </c>
      <c r="Z613" s="2">
        <v>0</v>
      </c>
      <c r="AA613" s="2">
        <v>0</v>
      </c>
      <c r="AB613" s="2">
        <v>0</v>
      </c>
      <c r="AC613" s="2">
        <v>0</v>
      </c>
      <c r="AD613" s="2">
        <v>0</v>
      </c>
      <c r="AE613" s="2">
        <v>0</v>
      </c>
      <c r="AF613" s="2">
        <v>0</v>
      </c>
      <c r="AG613" s="2">
        <v>0</v>
      </c>
      <c r="AH613" s="2">
        <v>0</v>
      </c>
      <c r="AI613" s="2">
        <v>0</v>
      </c>
      <c r="AJ613" s="2">
        <v>0</v>
      </c>
      <c r="AK613" s="2">
        <v>0</v>
      </c>
      <c r="AL613" s="2">
        <v>0</v>
      </c>
      <c r="AM613" s="2">
        <v>0</v>
      </c>
      <c r="AN613" s="2">
        <v>0</v>
      </c>
      <c r="AO613" s="2">
        <v>0</v>
      </c>
      <c r="AP613" s="2">
        <v>0</v>
      </c>
      <c r="AQ613" s="2">
        <v>0</v>
      </c>
      <c r="AR613" s="2">
        <v>0</v>
      </c>
      <c r="AS613" s="2">
        <v>0</v>
      </c>
      <c r="AT613" s="2">
        <v>0</v>
      </c>
      <c r="AU613" s="2">
        <v>0</v>
      </c>
      <c r="AV613" s="2">
        <v>0</v>
      </c>
      <c r="AW613" s="2">
        <v>0</v>
      </c>
      <c r="AX613" s="2">
        <v>0</v>
      </c>
      <c r="AY613" s="2">
        <v>0</v>
      </c>
      <c r="AZ613" s="2">
        <v>0</v>
      </c>
      <c r="BA613" s="2">
        <v>0</v>
      </c>
      <c r="BB613" s="3">
        <f t="shared" si="20"/>
        <v>0</v>
      </c>
      <c r="BC613" s="3">
        <f t="shared" si="21"/>
        <v>30417.5</v>
      </c>
    </row>
    <row r="614" spans="1:55">
      <c r="A614" t="s">
        <v>84</v>
      </c>
      <c r="B614">
        <v>505816</v>
      </c>
      <c r="C614" t="s">
        <v>155</v>
      </c>
      <c r="D614" t="s">
        <v>233</v>
      </c>
      <c r="E614" t="s">
        <v>88</v>
      </c>
      <c r="F614" s="2">
        <v>58259.43</v>
      </c>
      <c r="G614" s="2">
        <v>0</v>
      </c>
      <c r="H614" s="2">
        <v>62089.03</v>
      </c>
      <c r="I614" s="2">
        <v>0</v>
      </c>
      <c r="J614" s="2">
        <v>47005.1</v>
      </c>
      <c r="K614" s="2">
        <v>0</v>
      </c>
      <c r="L614" s="2">
        <v>61773.75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2">
        <v>58179.35</v>
      </c>
      <c r="Y614" s="2">
        <v>0</v>
      </c>
      <c r="Z614" s="2">
        <v>0</v>
      </c>
      <c r="AA614" s="2">
        <v>0</v>
      </c>
      <c r="AB614" s="2">
        <v>0</v>
      </c>
      <c r="AC614" s="2">
        <v>0</v>
      </c>
      <c r="AD614" s="2">
        <v>0</v>
      </c>
      <c r="AE614" s="2">
        <v>0</v>
      </c>
      <c r="AF614" s="2">
        <v>0</v>
      </c>
      <c r="AG614" s="2">
        <v>0</v>
      </c>
      <c r="AH614" s="2">
        <v>0</v>
      </c>
      <c r="AI614" s="2">
        <v>0</v>
      </c>
      <c r="AJ614" s="2">
        <v>0</v>
      </c>
      <c r="AK614" s="2">
        <v>0</v>
      </c>
      <c r="AL614" s="2">
        <v>0</v>
      </c>
      <c r="AM614" s="2">
        <v>0</v>
      </c>
      <c r="AN614" s="2">
        <v>0</v>
      </c>
      <c r="AO614" s="2">
        <v>0</v>
      </c>
      <c r="AP614" s="2">
        <v>0</v>
      </c>
      <c r="AQ614" s="2">
        <v>0</v>
      </c>
      <c r="AR614" s="2">
        <v>0</v>
      </c>
      <c r="AS614" s="2">
        <v>0</v>
      </c>
      <c r="AT614" s="2">
        <v>0</v>
      </c>
      <c r="AU614" s="2">
        <v>0</v>
      </c>
      <c r="AV614" s="2">
        <v>0</v>
      </c>
      <c r="AW614" s="2">
        <v>0</v>
      </c>
      <c r="AX614" s="2">
        <v>0</v>
      </c>
      <c r="AY614" s="2">
        <v>0</v>
      </c>
      <c r="AZ614" s="2">
        <v>0</v>
      </c>
      <c r="BA614" s="2">
        <v>0</v>
      </c>
      <c r="BB614" s="3">
        <f t="shared" si="20"/>
        <v>0</v>
      </c>
      <c r="BC614" s="3">
        <f t="shared" si="21"/>
        <v>287306.65999999997</v>
      </c>
    </row>
    <row r="615" spans="1:55">
      <c r="A615" t="s">
        <v>84</v>
      </c>
      <c r="B615">
        <v>505816</v>
      </c>
      <c r="C615" t="s">
        <v>155</v>
      </c>
      <c r="D615" t="s">
        <v>232</v>
      </c>
      <c r="E615" t="s">
        <v>89</v>
      </c>
      <c r="F615" s="2">
        <v>531</v>
      </c>
      <c r="G615" s="2">
        <v>0</v>
      </c>
      <c r="H615" s="2">
        <v>531</v>
      </c>
      <c r="I615" s="2">
        <v>0</v>
      </c>
      <c r="J615" s="2">
        <v>531</v>
      </c>
      <c r="K615" s="2">
        <v>0</v>
      </c>
      <c r="L615" s="2">
        <v>531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>
        <v>0</v>
      </c>
      <c r="T615" s="2">
        <v>0</v>
      </c>
      <c r="U615" s="2">
        <v>0</v>
      </c>
      <c r="V615" s="2">
        <v>0</v>
      </c>
      <c r="W615" s="2">
        <v>0</v>
      </c>
      <c r="X615" s="2">
        <v>531</v>
      </c>
      <c r="Y615" s="2">
        <v>0</v>
      </c>
      <c r="Z615" s="2">
        <v>0</v>
      </c>
      <c r="AA615" s="2">
        <v>0</v>
      </c>
      <c r="AB615" s="2">
        <v>0</v>
      </c>
      <c r="AC615" s="2">
        <v>0</v>
      </c>
      <c r="AD615" s="2">
        <v>0</v>
      </c>
      <c r="AE615" s="2">
        <v>0</v>
      </c>
      <c r="AF615" s="2">
        <v>0</v>
      </c>
      <c r="AG615" s="2">
        <v>0</v>
      </c>
      <c r="AH615" s="2">
        <v>0</v>
      </c>
      <c r="AI615" s="2">
        <v>0</v>
      </c>
      <c r="AJ615" s="2">
        <v>0</v>
      </c>
      <c r="AK615" s="2">
        <v>0</v>
      </c>
      <c r="AL615" s="2">
        <v>0</v>
      </c>
      <c r="AM615" s="2">
        <v>0</v>
      </c>
      <c r="AN615" s="2">
        <v>0</v>
      </c>
      <c r="AO615" s="2">
        <v>0</v>
      </c>
      <c r="AP615" s="2">
        <v>0</v>
      </c>
      <c r="AQ615" s="2">
        <v>0</v>
      </c>
      <c r="AR615" s="2">
        <v>0</v>
      </c>
      <c r="AS615" s="2">
        <v>0</v>
      </c>
      <c r="AT615" s="2">
        <v>0</v>
      </c>
      <c r="AU615" s="2">
        <v>0</v>
      </c>
      <c r="AV615" s="2">
        <v>0</v>
      </c>
      <c r="AW615" s="2">
        <v>0</v>
      </c>
      <c r="AX615" s="2">
        <v>0</v>
      </c>
      <c r="AY615" s="2">
        <v>0</v>
      </c>
      <c r="AZ615" s="2">
        <v>0</v>
      </c>
      <c r="BA615" s="2">
        <v>0</v>
      </c>
      <c r="BB615" s="3">
        <f t="shared" si="20"/>
        <v>0</v>
      </c>
      <c r="BC615" s="3">
        <f t="shared" si="21"/>
        <v>2655</v>
      </c>
    </row>
    <row r="616" spans="1:55">
      <c r="A616" t="s">
        <v>54</v>
      </c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3">
        <f t="shared" si="20"/>
        <v>0</v>
      </c>
      <c r="BC616" s="3">
        <f t="shared" si="21"/>
        <v>0</v>
      </c>
    </row>
    <row r="617" spans="1:55">
      <c r="A617" t="s">
        <v>84</v>
      </c>
      <c r="B617">
        <v>534921</v>
      </c>
      <c r="C617" t="s">
        <v>157</v>
      </c>
      <c r="D617" t="s">
        <v>235</v>
      </c>
      <c r="E617" t="s">
        <v>101</v>
      </c>
      <c r="F617" s="2">
        <v>0</v>
      </c>
      <c r="G617" s="2">
        <v>0</v>
      </c>
      <c r="H617" s="2">
        <v>0</v>
      </c>
      <c r="I617" s="2">
        <v>0</v>
      </c>
      <c r="J617" s="2">
        <v>0</v>
      </c>
      <c r="K617" s="2">
        <v>0</v>
      </c>
      <c r="L617" s="2">
        <v>0</v>
      </c>
      <c r="M617" s="2">
        <v>0</v>
      </c>
      <c r="N617" s="2">
        <v>2891.13</v>
      </c>
      <c r="O617" s="2">
        <v>0</v>
      </c>
      <c r="P617" s="2">
        <v>3533</v>
      </c>
      <c r="Q617" s="2">
        <v>0</v>
      </c>
      <c r="R617" s="2">
        <v>2995.39</v>
      </c>
      <c r="S617" s="2">
        <v>0</v>
      </c>
      <c r="T617" s="2">
        <v>2632.2</v>
      </c>
      <c r="U617" s="2">
        <v>0</v>
      </c>
      <c r="V617" s="2">
        <v>2680.75</v>
      </c>
      <c r="W617" s="2">
        <v>0</v>
      </c>
      <c r="X617" s="2">
        <v>0</v>
      </c>
      <c r="Y617" s="2">
        <v>0</v>
      </c>
      <c r="Z617" s="2">
        <v>0</v>
      </c>
      <c r="AA617" s="2">
        <v>0</v>
      </c>
      <c r="AB617" s="2">
        <v>0</v>
      </c>
      <c r="AC617" s="2">
        <v>0</v>
      </c>
      <c r="AD617" s="2">
        <v>0</v>
      </c>
      <c r="AE617" s="2">
        <v>0</v>
      </c>
      <c r="AF617" s="2">
        <v>0</v>
      </c>
      <c r="AG617" s="2">
        <v>0</v>
      </c>
      <c r="AH617" s="2">
        <v>0</v>
      </c>
      <c r="AI617" s="2">
        <v>0</v>
      </c>
      <c r="AJ617" s="2">
        <v>0</v>
      </c>
      <c r="AK617" s="2">
        <v>0</v>
      </c>
      <c r="AL617" s="2">
        <v>0</v>
      </c>
      <c r="AM617" s="2">
        <v>0</v>
      </c>
      <c r="AN617" s="2">
        <v>0</v>
      </c>
      <c r="AO617" s="2">
        <v>0</v>
      </c>
      <c r="AP617" s="2">
        <v>0</v>
      </c>
      <c r="AQ617" s="2">
        <v>0</v>
      </c>
      <c r="AR617" s="2">
        <v>0</v>
      </c>
      <c r="AS617" s="2">
        <v>0</v>
      </c>
      <c r="AT617" s="2">
        <v>0</v>
      </c>
      <c r="AU617" s="2">
        <v>0</v>
      </c>
      <c r="AV617" s="2">
        <v>0</v>
      </c>
      <c r="AW617" s="2">
        <v>0</v>
      </c>
      <c r="AX617" s="2">
        <v>0</v>
      </c>
      <c r="AY617" s="2">
        <v>0</v>
      </c>
      <c r="AZ617" s="2">
        <v>0</v>
      </c>
      <c r="BA617" s="2">
        <v>0</v>
      </c>
      <c r="BB617" s="3">
        <f t="shared" si="20"/>
        <v>0</v>
      </c>
      <c r="BC617" s="3">
        <f t="shared" si="21"/>
        <v>14732.470000000001</v>
      </c>
    </row>
    <row r="618" spans="1:55">
      <c r="A618" t="s">
        <v>84</v>
      </c>
      <c r="B618">
        <v>534921</v>
      </c>
      <c r="C618" t="s">
        <v>157</v>
      </c>
      <c r="D618" t="s">
        <v>233</v>
      </c>
      <c r="E618" t="s">
        <v>93</v>
      </c>
      <c r="F618" s="2">
        <v>0</v>
      </c>
      <c r="G618" s="2">
        <v>0</v>
      </c>
      <c r="H618" s="2">
        <v>0</v>
      </c>
      <c r="I618" s="2">
        <v>0</v>
      </c>
      <c r="J618" s="2">
        <v>0</v>
      </c>
      <c r="K618" s="2">
        <v>0</v>
      </c>
      <c r="L618" s="2">
        <v>0</v>
      </c>
      <c r="M618" s="2">
        <v>0</v>
      </c>
      <c r="N618" s="2">
        <v>11456.38</v>
      </c>
      <c r="O618" s="2">
        <v>0</v>
      </c>
      <c r="P618" s="2">
        <v>15550.51</v>
      </c>
      <c r="Q618" s="2">
        <v>0</v>
      </c>
      <c r="R618" s="2">
        <v>12121.43</v>
      </c>
      <c r="S618" s="2">
        <v>0</v>
      </c>
      <c r="T618" s="2">
        <v>9804.86</v>
      </c>
      <c r="U618" s="2">
        <v>0</v>
      </c>
      <c r="V618" s="2">
        <v>10114.49</v>
      </c>
      <c r="W618" s="2">
        <v>0</v>
      </c>
      <c r="X618" s="2">
        <v>0</v>
      </c>
      <c r="Y618" s="2">
        <v>0</v>
      </c>
      <c r="Z618" s="2">
        <v>0</v>
      </c>
      <c r="AA618" s="2">
        <v>0</v>
      </c>
      <c r="AB618" s="2">
        <v>0</v>
      </c>
      <c r="AC618" s="2">
        <v>0</v>
      </c>
      <c r="AD618" s="2">
        <v>0</v>
      </c>
      <c r="AE618" s="2">
        <v>0</v>
      </c>
      <c r="AF618" s="2">
        <v>0</v>
      </c>
      <c r="AG618" s="2">
        <v>0</v>
      </c>
      <c r="AH618" s="2">
        <v>0</v>
      </c>
      <c r="AI618" s="2">
        <v>0</v>
      </c>
      <c r="AJ618" s="2">
        <v>0</v>
      </c>
      <c r="AK618" s="2">
        <v>0</v>
      </c>
      <c r="AL618" s="2">
        <v>0</v>
      </c>
      <c r="AM618" s="2">
        <v>0</v>
      </c>
      <c r="AN618" s="2">
        <v>0</v>
      </c>
      <c r="AO618" s="2">
        <v>0</v>
      </c>
      <c r="AP618" s="2">
        <v>0</v>
      </c>
      <c r="AQ618" s="2">
        <v>0</v>
      </c>
      <c r="AR618" s="2">
        <v>0</v>
      </c>
      <c r="AS618" s="2">
        <v>0</v>
      </c>
      <c r="AT618" s="2">
        <v>0</v>
      </c>
      <c r="AU618" s="2">
        <v>0</v>
      </c>
      <c r="AV618" s="2">
        <v>0</v>
      </c>
      <c r="AW618" s="2">
        <v>0</v>
      </c>
      <c r="AX618" s="2">
        <v>0</v>
      </c>
      <c r="AY618" s="2">
        <v>0</v>
      </c>
      <c r="AZ618" s="2">
        <v>0</v>
      </c>
      <c r="BA618" s="2">
        <v>0</v>
      </c>
      <c r="BB618" s="3">
        <f t="shared" si="20"/>
        <v>0</v>
      </c>
      <c r="BC618" s="3">
        <f t="shared" si="21"/>
        <v>59047.67</v>
      </c>
    </row>
    <row r="619" spans="1:55">
      <c r="A619" t="s">
        <v>84</v>
      </c>
      <c r="B619">
        <v>534921</v>
      </c>
      <c r="C619" t="s">
        <v>157</v>
      </c>
      <c r="D619" t="s">
        <v>234</v>
      </c>
      <c r="E619" t="s">
        <v>87</v>
      </c>
      <c r="F619" s="2">
        <v>0</v>
      </c>
      <c r="G619" s="2">
        <v>0</v>
      </c>
      <c r="H619" s="2">
        <v>0</v>
      </c>
      <c r="I619" s="2">
        <v>0</v>
      </c>
      <c r="J619" s="2">
        <v>0</v>
      </c>
      <c r="K619" s="2">
        <v>0</v>
      </c>
      <c r="L619" s="2">
        <v>0</v>
      </c>
      <c r="M619" s="2">
        <v>0</v>
      </c>
      <c r="N619" s="2">
        <v>1528.87</v>
      </c>
      <c r="O619" s="2">
        <v>0</v>
      </c>
      <c r="P619" s="2">
        <v>1623.34</v>
      </c>
      <c r="Q619" s="2">
        <v>0</v>
      </c>
      <c r="R619" s="2">
        <v>1623.34</v>
      </c>
      <c r="S619" s="2">
        <v>0</v>
      </c>
      <c r="T619" s="2">
        <v>1623.34</v>
      </c>
      <c r="U619" s="2">
        <v>0</v>
      </c>
      <c r="V619" s="2">
        <v>1623.34</v>
      </c>
      <c r="W619" s="2">
        <v>0</v>
      </c>
      <c r="X619" s="2">
        <v>0</v>
      </c>
      <c r="Y619" s="2">
        <v>0</v>
      </c>
      <c r="Z619" s="2">
        <v>0</v>
      </c>
      <c r="AA619" s="2">
        <v>0</v>
      </c>
      <c r="AB619" s="2">
        <v>0</v>
      </c>
      <c r="AC619" s="2">
        <v>0</v>
      </c>
      <c r="AD619" s="2">
        <v>0</v>
      </c>
      <c r="AE619" s="2">
        <v>0</v>
      </c>
      <c r="AF619" s="2">
        <v>0</v>
      </c>
      <c r="AG619" s="2">
        <v>0</v>
      </c>
      <c r="AH619" s="2">
        <v>0</v>
      </c>
      <c r="AI619" s="2">
        <v>0</v>
      </c>
      <c r="AJ619" s="2">
        <v>0</v>
      </c>
      <c r="AK619" s="2">
        <v>0</v>
      </c>
      <c r="AL619" s="2">
        <v>0</v>
      </c>
      <c r="AM619" s="2">
        <v>0</v>
      </c>
      <c r="AN619" s="2">
        <v>0</v>
      </c>
      <c r="AO619" s="2">
        <v>0</v>
      </c>
      <c r="AP619" s="2">
        <v>0</v>
      </c>
      <c r="AQ619" s="2">
        <v>0</v>
      </c>
      <c r="AR619" s="2">
        <v>0</v>
      </c>
      <c r="AS619" s="2">
        <v>0</v>
      </c>
      <c r="AT619" s="2">
        <v>0</v>
      </c>
      <c r="AU619" s="2">
        <v>0</v>
      </c>
      <c r="AV619" s="2">
        <v>0</v>
      </c>
      <c r="AW619" s="2">
        <v>0</v>
      </c>
      <c r="AX619" s="2">
        <v>0</v>
      </c>
      <c r="AY619" s="2">
        <v>0</v>
      </c>
      <c r="AZ619" s="2">
        <v>0</v>
      </c>
      <c r="BA619" s="2">
        <v>0</v>
      </c>
      <c r="BB619" s="3">
        <f t="shared" si="20"/>
        <v>0</v>
      </c>
      <c r="BC619" s="3">
        <f t="shared" si="21"/>
        <v>8022.2300000000005</v>
      </c>
    </row>
    <row r="620" spans="1:55">
      <c r="A620" t="s">
        <v>84</v>
      </c>
      <c r="B620">
        <v>534921</v>
      </c>
      <c r="C620" t="s">
        <v>157</v>
      </c>
      <c r="D620" t="s">
        <v>232</v>
      </c>
      <c r="E620" t="s">
        <v>89</v>
      </c>
      <c r="F620" s="2">
        <v>0</v>
      </c>
      <c r="G620" s="2">
        <v>0</v>
      </c>
      <c r="H620" s="2">
        <v>0</v>
      </c>
      <c r="I620" s="2">
        <v>0</v>
      </c>
      <c r="J620" s="2">
        <v>0</v>
      </c>
      <c r="K620" s="2">
        <v>0</v>
      </c>
      <c r="L620" s="2">
        <v>0</v>
      </c>
      <c r="M620" s="2">
        <v>0</v>
      </c>
      <c r="N620" s="2">
        <v>531</v>
      </c>
      <c r="O620" s="2">
        <v>0</v>
      </c>
      <c r="P620" s="2">
        <v>531</v>
      </c>
      <c r="Q620" s="2">
        <v>0</v>
      </c>
      <c r="R620" s="2">
        <v>531</v>
      </c>
      <c r="S620" s="2">
        <v>0</v>
      </c>
      <c r="T620" s="2">
        <v>531</v>
      </c>
      <c r="U620" s="2">
        <v>0</v>
      </c>
      <c r="V620" s="2">
        <v>531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  <c r="AB620" s="2">
        <v>0</v>
      </c>
      <c r="AC620" s="2">
        <v>0</v>
      </c>
      <c r="AD620" s="2">
        <v>0</v>
      </c>
      <c r="AE620" s="2">
        <v>0</v>
      </c>
      <c r="AF620" s="2">
        <v>0</v>
      </c>
      <c r="AG620" s="2">
        <v>0</v>
      </c>
      <c r="AH620" s="2">
        <v>0</v>
      </c>
      <c r="AI620" s="2">
        <v>0</v>
      </c>
      <c r="AJ620" s="2">
        <v>0</v>
      </c>
      <c r="AK620" s="2">
        <v>0</v>
      </c>
      <c r="AL620" s="2">
        <v>0</v>
      </c>
      <c r="AM620" s="2">
        <v>0</v>
      </c>
      <c r="AN620" s="2">
        <v>0</v>
      </c>
      <c r="AO620" s="2">
        <v>0</v>
      </c>
      <c r="AP620" s="2">
        <v>0</v>
      </c>
      <c r="AQ620" s="2">
        <v>0</v>
      </c>
      <c r="AR620" s="2">
        <v>0</v>
      </c>
      <c r="AS620" s="2">
        <v>0</v>
      </c>
      <c r="AT620" s="2">
        <v>0</v>
      </c>
      <c r="AU620" s="2">
        <v>0</v>
      </c>
      <c r="AV620" s="2">
        <v>0</v>
      </c>
      <c r="AW620" s="2">
        <v>0</v>
      </c>
      <c r="AX620" s="2">
        <v>0</v>
      </c>
      <c r="AY620" s="2">
        <v>0</v>
      </c>
      <c r="AZ620" s="2">
        <v>0</v>
      </c>
      <c r="BA620" s="2">
        <v>0</v>
      </c>
      <c r="BB620" s="3">
        <f t="shared" si="20"/>
        <v>0</v>
      </c>
      <c r="BC620" s="3">
        <f t="shared" si="21"/>
        <v>2655</v>
      </c>
    </row>
    <row r="621" spans="1:55">
      <c r="A621" t="s">
        <v>54</v>
      </c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3">
        <f t="shared" si="20"/>
        <v>0</v>
      </c>
      <c r="BC621" s="3">
        <f t="shared" si="21"/>
        <v>0</v>
      </c>
    </row>
    <row r="622" spans="1:55">
      <c r="A622" t="s">
        <v>84</v>
      </c>
      <c r="B622">
        <v>534921</v>
      </c>
      <c r="C622" t="s">
        <v>157</v>
      </c>
      <c r="D622" t="s">
        <v>235</v>
      </c>
      <c r="E622" t="s">
        <v>86</v>
      </c>
      <c r="F622" s="2">
        <v>1786.93</v>
      </c>
      <c r="G622" s="2">
        <v>0</v>
      </c>
      <c r="H622" s="2">
        <v>1741.95</v>
      </c>
      <c r="I622" s="2">
        <v>0</v>
      </c>
      <c r="J622" s="2">
        <v>2262.2800000000002</v>
      </c>
      <c r="K622" s="2">
        <v>0</v>
      </c>
      <c r="L622" s="2">
        <v>2646.26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>
        <v>0</v>
      </c>
      <c r="T622" s="2">
        <v>0</v>
      </c>
      <c r="U622" s="2">
        <v>0</v>
      </c>
      <c r="V622" s="2">
        <v>0</v>
      </c>
      <c r="W622" s="2">
        <v>0</v>
      </c>
      <c r="X622" s="2">
        <v>2191.48</v>
      </c>
      <c r="Y622" s="2">
        <v>0</v>
      </c>
      <c r="Z622" s="2">
        <v>2041.98</v>
      </c>
      <c r="AA622" s="2">
        <v>0</v>
      </c>
      <c r="AB622" s="2">
        <v>1981.17</v>
      </c>
      <c r="AC622" s="2">
        <v>0</v>
      </c>
      <c r="AD622" s="2">
        <v>1692.52</v>
      </c>
      <c r="AE622" s="2">
        <v>0</v>
      </c>
      <c r="AF622" s="2">
        <v>2084.5300000000002</v>
      </c>
      <c r="AG622" s="2">
        <v>0</v>
      </c>
      <c r="AH622" s="2">
        <v>1822.63</v>
      </c>
      <c r="AI622" s="2">
        <v>0</v>
      </c>
      <c r="AJ622" s="2">
        <v>1516.2</v>
      </c>
      <c r="AK622" s="2">
        <v>0</v>
      </c>
      <c r="AL622" s="2">
        <v>2720.52</v>
      </c>
      <c r="AM622" s="2">
        <v>0</v>
      </c>
      <c r="AN622" s="2">
        <v>2663.69</v>
      </c>
      <c r="AO622" s="2">
        <v>0</v>
      </c>
      <c r="AP622" s="2">
        <v>2482.7399999999998</v>
      </c>
      <c r="AQ622" s="2">
        <v>0</v>
      </c>
      <c r="AR622" s="2">
        <v>2442.0100000000002</v>
      </c>
      <c r="AS622" s="2">
        <v>0</v>
      </c>
      <c r="AT622" s="2">
        <v>2291.94</v>
      </c>
      <c r="AU622" s="2">
        <v>0</v>
      </c>
      <c r="AV622" s="2">
        <v>1780.98</v>
      </c>
      <c r="AW622" s="2">
        <v>0</v>
      </c>
      <c r="AX622" s="2">
        <v>1971.59</v>
      </c>
      <c r="AY622" s="2">
        <v>0</v>
      </c>
      <c r="AZ622" s="2">
        <v>1856.21</v>
      </c>
      <c r="BA622" s="2">
        <v>0</v>
      </c>
      <c r="BB622" s="3">
        <f t="shared" si="20"/>
        <v>25325.559999999998</v>
      </c>
      <c r="BC622" s="3">
        <f t="shared" si="21"/>
        <v>14652.05</v>
      </c>
    </row>
    <row r="623" spans="1:55">
      <c r="A623" t="s">
        <v>84</v>
      </c>
      <c r="B623">
        <v>534921</v>
      </c>
      <c r="C623" t="s">
        <v>157</v>
      </c>
      <c r="D623" t="s">
        <v>234</v>
      </c>
      <c r="E623" t="s">
        <v>87</v>
      </c>
      <c r="F623" s="2">
        <v>1528.87</v>
      </c>
      <c r="G623" s="2">
        <v>0</v>
      </c>
      <c r="H623" s="2">
        <v>1528.87</v>
      </c>
      <c r="I623" s="2">
        <v>0</v>
      </c>
      <c r="J623" s="2">
        <v>1528.87</v>
      </c>
      <c r="K623" s="2">
        <v>0</v>
      </c>
      <c r="L623" s="2">
        <v>1528.87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2">
        <v>1623.34</v>
      </c>
      <c r="Y623" s="2">
        <v>0</v>
      </c>
      <c r="Z623" s="2">
        <v>1623.34</v>
      </c>
      <c r="AA623" s="2">
        <v>0</v>
      </c>
      <c r="AB623" s="2">
        <v>1672.76</v>
      </c>
      <c r="AC623" s="2">
        <v>0</v>
      </c>
      <c r="AD623" s="2">
        <v>1672.76</v>
      </c>
      <c r="AE623" s="2">
        <v>0</v>
      </c>
      <c r="AF623" s="2">
        <v>1672.76</v>
      </c>
      <c r="AG623" s="2">
        <v>0</v>
      </c>
      <c r="AH623" s="2">
        <v>1672.76</v>
      </c>
      <c r="AI623" s="2">
        <v>0</v>
      </c>
      <c r="AJ623" s="2">
        <v>1672.76</v>
      </c>
      <c r="AK623" s="2">
        <v>0</v>
      </c>
      <c r="AL623" s="2">
        <v>1672.76</v>
      </c>
      <c r="AM623" s="2">
        <v>0</v>
      </c>
      <c r="AN623" s="2">
        <v>1672.76</v>
      </c>
      <c r="AO623" s="2">
        <v>0</v>
      </c>
      <c r="AP623" s="2">
        <v>1483.74</v>
      </c>
      <c r="AQ623" s="2">
        <v>0</v>
      </c>
      <c r="AR623" s="2">
        <v>1088.01</v>
      </c>
      <c r="AS623" s="2">
        <v>0</v>
      </c>
      <c r="AT623" s="2">
        <v>1088.01</v>
      </c>
      <c r="AU623" s="2">
        <v>0</v>
      </c>
      <c r="AV623" s="2">
        <v>1084.94</v>
      </c>
      <c r="AW623" s="2">
        <v>0</v>
      </c>
      <c r="AX623" s="2">
        <v>1084.94</v>
      </c>
      <c r="AY623" s="2">
        <v>0</v>
      </c>
      <c r="AZ623" s="2">
        <v>1117.96</v>
      </c>
      <c r="BA623" s="2">
        <v>0</v>
      </c>
      <c r="BB623" s="3">
        <f t="shared" si="20"/>
        <v>16984.16</v>
      </c>
      <c r="BC623" s="3">
        <f t="shared" si="21"/>
        <v>11034.92</v>
      </c>
    </row>
    <row r="624" spans="1:55">
      <c r="A624" t="s">
        <v>84</v>
      </c>
      <c r="B624">
        <v>534921</v>
      </c>
      <c r="C624" t="s">
        <v>157</v>
      </c>
      <c r="D624" t="s">
        <v>233</v>
      </c>
      <c r="E624" t="s">
        <v>88</v>
      </c>
      <c r="F624" s="2">
        <v>6426.51</v>
      </c>
      <c r="G624" s="2">
        <v>0</v>
      </c>
      <c r="H624" s="2">
        <v>6355.87</v>
      </c>
      <c r="I624" s="2">
        <v>0</v>
      </c>
      <c r="J624" s="2">
        <v>6447.46</v>
      </c>
      <c r="K624" s="2">
        <v>0</v>
      </c>
      <c r="L624" s="2">
        <v>8979.08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2">
        <v>7041.79</v>
      </c>
      <c r="Y624" s="2">
        <v>0</v>
      </c>
      <c r="Z624" s="2">
        <v>6731.44</v>
      </c>
      <c r="AA624" s="2">
        <v>0</v>
      </c>
      <c r="AB624" s="2">
        <v>6260.88</v>
      </c>
      <c r="AC624" s="2">
        <v>0</v>
      </c>
      <c r="AD624" s="2">
        <v>5393.91</v>
      </c>
      <c r="AE624" s="2">
        <v>0</v>
      </c>
      <c r="AF624" s="2">
        <v>6656.64</v>
      </c>
      <c r="AG624" s="2">
        <v>0</v>
      </c>
      <c r="AH624" s="2">
        <v>5136.9399999999996</v>
      </c>
      <c r="AI624" s="2">
        <v>0</v>
      </c>
      <c r="AJ624" s="2">
        <v>4151.1000000000004</v>
      </c>
      <c r="AK624" s="2">
        <v>0</v>
      </c>
      <c r="AL624" s="2">
        <v>8080.36</v>
      </c>
      <c r="AM624" s="2">
        <v>0</v>
      </c>
      <c r="AN624" s="2">
        <v>7431.68</v>
      </c>
      <c r="AO624" s="2">
        <v>0</v>
      </c>
      <c r="AP624" s="2">
        <v>6035.07</v>
      </c>
      <c r="AQ624" s="2">
        <v>0</v>
      </c>
      <c r="AR624" s="2">
        <v>5130.6899999999996</v>
      </c>
      <c r="AS624" s="2">
        <v>0</v>
      </c>
      <c r="AT624" s="2">
        <v>4165.8100000000004</v>
      </c>
      <c r="AU624" s="2">
        <v>0</v>
      </c>
      <c r="AV624" s="2">
        <v>2810.09</v>
      </c>
      <c r="AW624" s="2">
        <v>0</v>
      </c>
      <c r="AX624" s="2">
        <v>2947.14</v>
      </c>
      <c r="AY624" s="2">
        <v>0</v>
      </c>
      <c r="AZ624" s="2">
        <v>3188.43</v>
      </c>
      <c r="BA624" s="2">
        <v>0</v>
      </c>
      <c r="BB624" s="3">
        <f t="shared" si="20"/>
        <v>61127.859999999993</v>
      </c>
      <c r="BC624" s="3">
        <f t="shared" si="21"/>
        <v>48243.03</v>
      </c>
    </row>
    <row r="625" spans="1:56">
      <c r="A625" t="s">
        <v>84</v>
      </c>
      <c r="B625">
        <v>534921</v>
      </c>
      <c r="C625" t="s">
        <v>157</v>
      </c>
      <c r="D625" t="s">
        <v>232</v>
      </c>
      <c r="E625" t="s">
        <v>89</v>
      </c>
      <c r="F625" s="2">
        <v>531</v>
      </c>
      <c r="G625" s="2">
        <v>0</v>
      </c>
      <c r="H625" s="2">
        <v>531</v>
      </c>
      <c r="I625" s="2">
        <v>0</v>
      </c>
      <c r="J625" s="2">
        <v>531</v>
      </c>
      <c r="K625" s="2">
        <v>0</v>
      </c>
      <c r="L625" s="2">
        <v>531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>
        <v>0</v>
      </c>
      <c r="T625" s="2">
        <v>0</v>
      </c>
      <c r="U625" s="2">
        <v>0</v>
      </c>
      <c r="V625" s="2">
        <v>0</v>
      </c>
      <c r="W625" s="2">
        <v>0</v>
      </c>
      <c r="X625" s="2">
        <v>531</v>
      </c>
      <c r="Y625" s="2">
        <v>0</v>
      </c>
      <c r="Z625" s="2">
        <v>531</v>
      </c>
      <c r="AA625" s="2">
        <v>0</v>
      </c>
      <c r="AB625" s="2">
        <v>547</v>
      </c>
      <c r="AC625" s="2">
        <v>0</v>
      </c>
      <c r="AD625" s="2">
        <v>547</v>
      </c>
      <c r="AE625" s="2">
        <v>0</v>
      </c>
      <c r="AF625" s="2">
        <v>547</v>
      </c>
      <c r="AG625" s="2">
        <v>0</v>
      </c>
      <c r="AH625" s="2">
        <v>547</v>
      </c>
      <c r="AI625" s="2">
        <v>0</v>
      </c>
      <c r="AJ625" s="2">
        <v>547</v>
      </c>
      <c r="AK625" s="2">
        <v>0</v>
      </c>
      <c r="AL625" s="2">
        <v>547</v>
      </c>
      <c r="AM625" s="2">
        <v>0</v>
      </c>
      <c r="AN625" s="2">
        <v>547</v>
      </c>
      <c r="AO625" s="2">
        <v>0</v>
      </c>
      <c r="AP625" s="2">
        <v>547</v>
      </c>
      <c r="AQ625" s="2">
        <v>0</v>
      </c>
      <c r="AR625" s="2">
        <v>547</v>
      </c>
      <c r="AS625" s="2">
        <v>0</v>
      </c>
      <c r="AT625" s="2">
        <v>547</v>
      </c>
      <c r="AU625" s="2">
        <v>0</v>
      </c>
      <c r="AV625" s="2">
        <v>547</v>
      </c>
      <c r="AW625" s="2">
        <v>0</v>
      </c>
      <c r="AX625" s="2">
        <v>547</v>
      </c>
      <c r="AY625" s="2">
        <v>0</v>
      </c>
      <c r="AZ625" s="2">
        <v>564</v>
      </c>
      <c r="BA625" s="2">
        <v>0</v>
      </c>
      <c r="BB625" s="3">
        <f t="shared" si="20"/>
        <v>6581</v>
      </c>
      <c r="BC625" s="3">
        <f t="shared" si="21"/>
        <v>3733</v>
      </c>
    </row>
    <row r="626" spans="1:56">
      <c r="A626" t="s">
        <v>54</v>
      </c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3">
        <f t="shared" si="20"/>
        <v>0</v>
      </c>
      <c r="BC626" s="3">
        <f t="shared" si="21"/>
        <v>0</v>
      </c>
    </row>
    <row r="627" spans="1:56">
      <c r="A627" t="s">
        <v>84</v>
      </c>
      <c r="B627">
        <v>535154</v>
      </c>
      <c r="C627" t="s">
        <v>158</v>
      </c>
      <c r="D627" t="s">
        <v>235</v>
      </c>
      <c r="E627" t="s">
        <v>97</v>
      </c>
      <c r="F627" s="2">
        <v>836</v>
      </c>
      <c r="G627" s="2">
        <v>0</v>
      </c>
      <c r="H627" s="2">
        <v>566</v>
      </c>
      <c r="I627" s="2">
        <v>0</v>
      </c>
      <c r="J627" s="2">
        <v>518.5</v>
      </c>
      <c r="K627" s="2">
        <v>0</v>
      </c>
      <c r="L627" s="2">
        <v>517.5</v>
      </c>
      <c r="M627" s="2">
        <v>0</v>
      </c>
      <c r="N627" s="2">
        <v>470</v>
      </c>
      <c r="O627" s="2">
        <v>0</v>
      </c>
      <c r="P627" s="2">
        <v>346.5</v>
      </c>
      <c r="Q627" s="2">
        <v>0</v>
      </c>
      <c r="R627" s="2">
        <v>13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2">
        <v>25.5</v>
      </c>
      <c r="Y627" s="2">
        <v>0</v>
      </c>
      <c r="Z627" s="2">
        <v>692</v>
      </c>
      <c r="AA627" s="2">
        <v>0</v>
      </c>
      <c r="AB627" s="2">
        <v>1135</v>
      </c>
      <c r="AC627" s="2">
        <v>0</v>
      </c>
      <c r="AD627" s="2">
        <v>-137.80000000000001</v>
      </c>
      <c r="AE627" s="2">
        <v>0</v>
      </c>
      <c r="AF627" s="2">
        <v>670.28</v>
      </c>
      <c r="AG627" s="2">
        <v>0</v>
      </c>
      <c r="AH627" s="2">
        <v>671.84</v>
      </c>
      <c r="AI627" s="2">
        <v>0</v>
      </c>
      <c r="AJ627" s="2">
        <v>529.88</v>
      </c>
      <c r="AK627" s="2">
        <v>0</v>
      </c>
      <c r="AL627" s="2">
        <v>1071.72</v>
      </c>
      <c r="AM627" s="2">
        <v>0</v>
      </c>
      <c r="AN627" s="2">
        <v>1382.16</v>
      </c>
      <c r="AO627" s="2">
        <v>0</v>
      </c>
      <c r="AP627" s="2">
        <v>2617.16</v>
      </c>
      <c r="AQ627" s="2">
        <v>0</v>
      </c>
      <c r="AR627" s="2">
        <v>2797.6</v>
      </c>
      <c r="AS627" s="2">
        <v>0</v>
      </c>
      <c r="AT627" s="2">
        <v>1563.12</v>
      </c>
      <c r="AU627" s="2">
        <v>0</v>
      </c>
      <c r="AV627" s="2">
        <v>809.12</v>
      </c>
      <c r="AW627" s="2">
        <v>0</v>
      </c>
      <c r="AX627" s="2">
        <v>521.04</v>
      </c>
      <c r="AY627" s="2">
        <v>0</v>
      </c>
      <c r="AZ627" s="2">
        <v>476.32</v>
      </c>
      <c r="BA627" s="2">
        <v>0</v>
      </c>
      <c r="BB627" s="3">
        <f t="shared" si="20"/>
        <v>12972.439999999999</v>
      </c>
      <c r="BC627" s="3">
        <f t="shared" si="21"/>
        <v>5120</v>
      </c>
    </row>
    <row r="628" spans="1:56">
      <c r="A628" t="s">
        <v>84</v>
      </c>
      <c r="B628">
        <v>535154</v>
      </c>
      <c r="C628" t="s">
        <v>158</v>
      </c>
      <c r="D628" t="s">
        <v>234</v>
      </c>
      <c r="E628" t="s">
        <v>94</v>
      </c>
      <c r="F628" s="2">
        <v>4033.66</v>
      </c>
      <c r="G628" s="2">
        <v>0</v>
      </c>
      <c r="H628" s="2">
        <v>4033.66</v>
      </c>
      <c r="I628" s="2">
        <v>0</v>
      </c>
      <c r="J628" s="2">
        <v>4033.66</v>
      </c>
      <c r="K628" s="2">
        <v>0</v>
      </c>
      <c r="L628" s="2">
        <v>4033.66</v>
      </c>
      <c r="M628" s="2">
        <v>0</v>
      </c>
      <c r="N628" s="2">
        <v>4033.66</v>
      </c>
      <c r="O628" s="2">
        <v>0</v>
      </c>
      <c r="P628" s="2">
        <v>4033.66</v>
      </c>
      <c r="Q628" s="2">
        <v>0</v>
      </c>
      <c r="R628" s="2">
        <v>4033.66</v>
      </c>
      <c r="S628" s="2">
        <v>0</v>
      </c>
      <c r="T628" s="2">
        <v>3456.04</v>
      </c>
      <c r="U628" s="2">
        <v>0</v>
      </c>
      <c r="V628" s="2">
        <v>1235.01</v>
      </c>
      <c r="W628" s="2">
        <v>0</v>
      </c>
      <c r="X628" s="2">
        <v>351.33</v>
      </c>
      <c r="Y628" s="2">
        <v>0</v>
      </c>
      <c r="Z628" s="2">
        <v>483.91</v>
      </c>
      <c r="AA628" s="2">
        <v>0</v>
      </c>
      <c r="AB628" s="2">
        <v>820.15</v>
      </c>
      <c r="AC628" s="2">
        <v>0</v>
      </c>
      <c r="AD628" s="2">
        <v>362.03</v>
      </c>
      <c r="AE628" s="2">
        <v>0</v>
      </c>
      <c r="AF628" s="2">
        <v>514.16999999999996</v>
      </c>
      <c r="AG628" s="2">
        <v>0</v>
      </c>
      <c r="AH628" s="2">
        <v>424.42</v>
      </c>
      <c r="AI628" s="2">
        <v>0</v>
      </c>
      <c r="AJ628" s="2">
        <v>392.46</v>
      </c>
      <c r="AK628" s="2">
        <v>0</v>
      </c>
      <c r="AL628" s="2">
        <v>793.77</v>
      </c>
      <c r="AM628" s="2">
        <v>0</v>
      </c>
      <c r="AN628" s="2">
        <v>989.57</v>
      </c>
      <c r="AO628" s="2">
        <v>0</v>
      </c>
      <c r="AP628" s="2">
        <v>1653.34</v>
      </c>
      <c r="AQ628" s="2">
        <v>0</v>
      </c>
      <c r="AR628" s="2">
        <v>2146.04</v>
      </c>
      <c r="AS628" s="2">
        <v>0</v>
      </c>
      <c r="AT628" s="2">
        <v>2146.04</v>
      </c>
      <c r="AU628" s="2">
        <v>0</v>
      </c>
      <c r="AV628" s="2">
        <v>2146.04</v>
      </c>
      <c r="AW628" s="2">
        <v>0</v>
      </c>
      <c r="AX628" s="2">
        <v>2146.04</v>
      </c>
      <c r="AY628" s="2">
        <v>0</v>
      </c>
      <c r="AZ628" s="2">
        <v>2146.04</v>
      </c>
      <c r="BA628" s="2">
        <v>0</v>
      </c>
      <c r="BB628" s="3">
        <f t="shared" si="20"/>
        <v>15859.960000000003</v>
      </c>
      <c r="BC628" s="3">
        <f t="shared" si="21"/>
        <v>34582.060000000005</v>
      </c>
    </row>
    <row r="629" spans="1:56">
      <c r="A629" t="s">
        <v>84</v>
      </c>
      <c r="B629">
        <v>535154</v>
      </c>
      <c r="C629" t="s">
        <v>158</v>
      </c>
      <c r="D629" t="s">
        <v>233</v>
      </c>
      <c r="E629" t="s">
        <v>88</v>
      </c>
      <c r="F629" s="2">
        <v>7887.33</v>
      </c>
      <c r="G629" s="2">
        <v>0</v>
      </c>
      <c r="H629" s="2">
        <v>5984.54</v>
      </c>
      <c r="I629" s="2">
        <v>0</v>
      </c>
      <c r="J629" s="2">
        <v>5562.05</v>
      </c>
      <c r="K629" s="2">
        <v>0</v>
      </c>
      <c r="L629" s="2">
        <v>4230.46</v>
      </c>
      <c r="M629" s="2">
        <v>0</v>
      </c>
      <c r="N629" s="2">
        <v>4026.3</v>
      </c>
      <c r="O629" s="2">
        <v>0</v>
      </c>
      <c r="P629" s="2">
        <v>2576.85</v>
      </c>
      <c r="Q629" s="2">
        <v>0</v>
      </c>
      <c r="R629" s="2">
        <v>124.43</v>
      </c>
      <c r="S629" s="2">
        <v>0</v>
      </c>
      <c r="T629" s="2">
        <v>0</v>
      </c>
      <c r="U629" s="2">
        <v>0</v>
      </c>
      <c r="V629" s="2">
        <v>0</v>
      </c>
      <c r="W629" s="2">
        <v>0</v>
      </c>
      <c r="X629" s="2">
        <v>216.02</v>
      </c>
      <c r="Y629" s="2">
        <v>0</v>
      </c>
      <c r="Z629" s="2">
        <v>6537.32</v>
      </c>
      <c r="AA629" s="2">
        <v>0</v>
      </c>
      <c r="AB629" s="2">
        <v>11000.19</v>
      </c>
      <c r="AC629" s="2">
        <v>0</v>
      </c>
      <c r="AD629" s="2">
        <v>-1272.93</v>
      </c>
      <c r="AE629" s="2">
        <v>0</v>
      </c>
      <c r="AF629" s="2">
        <v>6244.04</v>
      </c>
      <c r="AG629" s="2">
        <v>0</v>
      </c>
      <c r="AH629" s="2">
        <v>6271.24</v>
      </c>
      <c r="AI629" s="2">
        <v>0</v>
      </c>
      <c r="AJ629" s="2">
        <v>4365.3999999999996</v>
      </c>
      <c r="AK629" s="2">
        <v>0</v>
      </c>
      <c r="AL629" s="2">
        <v>8576.85</v>
      </c>
      <c r="AM629" s="2">
        <v>0</v>
      </c>
      <c r="AN629" s="2">
        <v>10365.14</v>
      </c>
      <c r="AO629" s="2">
        <v>0</v>
      </c>
      <c r="AP629" s="2">
        <v>18717.73</v>
      </c>
      <c r="AQ629" s="2">
        <v>0</v>
      </c>
      <c r="AR629" s="2">
        <v>18413.59</v>
      </c>
      <c r="AS629" s="2">
        <v>0</v>
      </c>
      <c r="AT629" s="2">
        <v>9017.1</v>
      </c>
      <c r="AU629" s="2">
        <v>0</v>
      </c>
      <c r="AV629" s="2">
        <v>4277.13</v>
      </c>
      <c r="AW629" s="2">
        <v>0</v>
      </c>
      <c r="AX629" s="2">
        <v>2403.1</v>
      </c>
      <c r="AY629" s="2">
        <v>0</v>
      </c>
      <c r="AZ629" s="2">
        <v>2081.2399999999998</v>
      </c>
      <c r="BA629" s="2">
        <v>0</v>
      </c>
      <c r="BB629" s="3">
        <f t="shared" si="20"/>
        <v>89459.630000000019</v>
      </c>
      <c r="BC629" s="3">
        <f t="shared" si="21"/>
        <v>48145.49</v>
      </c>
    </row>
    <row r="630" spans="1:56">
      <c r="A630" t="s">
        <v>84</v>
      </c>
      <c r="B630">
        <v>535154</v>
      </c>
      <c r="C630" t="s">
        <v>158</v>
      </c>
      <c r="D630" t="s">
        <v>232</v>
      </c>
      <c r="E630" t="s">
        <v>89</v>
      </c>
      <c r="F630" s="2">
        <v>531</v>
      </c>
      <c r="G630" s="2">
        <v>0</v>
      </c>
      <c r="H630" s="2">
        <v>531</v>
      </c>
      <c r="I630" s="2">
        <v>0</v>
      </c>
      <c r="J630" s="2">
        <v>531</v>
      </c>
      <c r="K630" s="2">
        <v>0</v>
      </c>
      <c r="L630" s="2">
        <v>531</v>
      </c>
      <c r="M630" s="2">
        <v>0</v>
      </c>
      <c r="N630" s="2">
        <v>531</v>
      </c>
      <c r="O630" s="2">
        <v>0</v>
      </c>
      <c r="P630" s="2">
        <v>531</v>
      </c>
      <c r="Q630" s="2">
        <v>0</v>
      </c>
      <c r="R630" s="2">
        <v>531</v>
      </c>
      <c r="S630" s="2">
        <v>0</v>
      </c>
      <c r="T630" s="2">
        <v>531</v>
      </c>
      <c r="U630" s="2">
        <v>0</v>
      </c>
      <c r="V630" s="2">
        <v>531</v>
      </c>
      <c r="W630" s="2">
        <v>0</v>
      </c>
      <c r="X630" s="2">
        <v>531</v>
      </c>
      <c r="Y630" s="2">
        <v>0</v>
      </c>
      <c r="Z630" s="2">
        <v>531</v>
      </c>
      <c r="AA630" s="2">
        <v>0</v>
      </c>
      <c r="AB630" s="2">
        <v>531</v>
      </c>
      <c r="AC630" s="2">
        <v>0</v>
      </c>
      <c r="AD630" s="2">
        <v>547</v>
      </c>
      <c r="AE630" s="2">
        <v>0</v>
      </c>
      <c r="AF630" s="2">
        <v>547</v>
      </c>
      <c r="AG630" s="2">
        <v>0</v>
      </c>
      <c r="AH630" s="2">
        <v>547</v>
      </c>
      <c r="AI630" s="2">
        <v>0</v>
      </c>
      <c r="AJ630" s="2">
        <v>547</v>
      </c>
      <c r="AK630" s="2">
        <v>0</v>
      </c>
      <c r="AL630" s="2">
        <v>547</v>
      </c>
      <c r="AM630" s="2">
        <v>0</v>
      </c>
      <c r="AN630" s="2">
        <v>547</v>
      </c>
      <c r="AO630" s="2">
        <v>0</v>
      </c>
      <c r="AP630" s="2">
        <v>547</v>
      </c>
      <c r="AQ630" s="2">
        <v>0</v>
      </c>
      <c r="AR630" s="2">
        <v>547</v>
      </c>
      <c r="AS630" s="2">
        <v>0</v>
      </c>
      <c r="AT630" s="2">
        <v>547</v>
      </c>
      <c r="AU630" s="2">
        <v>0</v>
      </c>
      <c r="AV630" s="2">
        <v>547</v>
      </c>
      <c r="AW630" s="2">
        <v>0</v>
      </c>
      <c r="AX630" s="2">
        <v>547</v>
      </c>
      <c r="AY630" s="2">
        <v>0</v>
      </c>
      <c r="AZ630" s="2">
        <v>547</v>
      </c>
      <c r="BA630" s="2">
        <v>0</v>
      </c>
      <c r="BB630" s="3">
        <f t="shared" si="20"/>
        <v>6564</v>
      </c>
      <c r="BC630" s="3">
        <f t="shared" si="21"/>
        <v>6372</v>
      </c>
    </row>
    <row r="631" spans="1:56">
      <c r="A631" t="s">
        <v>54</v>
      </c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3">
        <f t="shared" si="20"/>
        <v>0</v>
      </c>
      <c r="BC631" s="3">
        <f t="shared" si="21"/>
        <v>0</v>
      </c>
    </row>
    <row r="632" spans="1:56">
      <c r="A632" t="s">
        <v>84</v>
      </c>
      <c r="B632">
        <v>547831</v>
      </c>
      <c r="C632" t="s">
        <v>179</v>
      </c>
      <c r="D632" t="s">
        <v>235</v>
      </c>
      <c r="E632" t="s">
        <v>86</v>
      </c>
      <c r="F632" s="2">
        <v>0</v>
      </c>
      <c r="G632" s="2">
        <v>0</v>
      </c>
      <c r="H632" s="2">
        <v>0</v>
      </c>
      <c r="I632" s="2">
        <v>0</v>
      </c>
      <c r="J632" s="2">
        <v>0</v>
      </c>
      <c r="K632" s="2">
        <v>0</v>
      </c>
      <c r="L632" s="2">
        <v>0</v>
      </c>
      <c r="M632" s="2">
        <v>0</v>
      </c>
      <c r="N632" s="2">
        <v>2178.1</v>
      </c>
      <c r="O632" s="2">
        <v>-311.2</v>
      </c>
      <c r="P632" s="2">
        <v>1746.51</v>
      </c>
      <c r="Q632" s="2">
        <v>0</v>
      </c>
      <c r="R632" s="2">
        <v>1379.6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  <c r="AB632" s="2">
        <v>0</v>
      </c>
      <c r="AC632" s="2">
        <v>0</v>
      </c>
      <c r="AD632" s="2">
        <v>0</v>
      </c>
      <c r="AE632" s="2">
        <v>0</v>
      </c>
      <c r="AF632" s="2">
        <v>0</v>
      </c>
      <c r="AG632" s="2">
        <v>0</v>
      </c>
      <c r="AH632" s="2">
        <v>0</v>
      </c>
      <c r="AI632" s="2">
        <v>0</v>
      </c>
      <c r="AJ632" s="2">
        <v>0</v>
      </c>
      <c r="AK632" s="2">
        <v>0</v>
      </c>
      <c r="AL632" s="2">
        <v>0</v>
      </c>
      <c r="AM632" s="2">
        <v>0</v>
      </c>
      <c r="AN632" s="2">
        <v>0</v>
      </c>
      <c r="AO632" s="2">
        <v>0</v>
      </c>
      <c r="AP632" s="2">
        <v>0</v>
      </c>
      <c r="AQ632" s="2">
        <v>0</v>
      </c>
      <c r="AR632" s="2">
        <v>0</v>
      </c>
      <c r="AS632" s="2">
        <v>0</v>
      </c>
      <c r="AT632" s="2">
        <v>0</v>
      </c>
      <c r="AU632" s="2">
        <v>0</v>
      </c>
      <c r="AV632" s="2">
        <v>0</v>
      </c>
      <c r="AW632" s="2">
        <v>0</v>
      </c>
      <c r="AX632" s="2">
        <v>0</v>
      </c>
      <c r="AY632" s="2">
        <v>0</v>
      </c>
      <c r="AZ632" s="2">
        <v>0</v>
      </c>
      <c r="BA632" s="2">
        <v>0</v>
      </c>
      <c r="BB632" s="3">
        <f t="shared" si="20"/>
        <v>0</v>
      </c>
      <c r="BC632" s="3">
        <f t="shared" si="21"/>
        <v>4993.01</v>
      </c>
    </row>
    <row r="633" spans="1:56">
      <c r="A633" t="s">
        <v>84</v>
      </c>
      <c r="B633">
        <v>547831</v>
      </c>
      <c r="C633" t="s">
        <v>179</v>
      </c>
      <c r="D633" t="s">
        <v>234</v>
      </c>
      <c r="E633" t="s">
        <v>87</v>
      </c>
      <c r="F633" s="2">
        <v>0</v>
      </c>
      <c r="G633" s="2">
        <v>0</v>
      </c>
      <c r="H633" s="2">
        <v>0</v>
      </c>
      <c r="I633" s="2">
        <v>0</v>
      </c>
      <c r="J633" s="2">
        <v>0</v>
      </c>
      <c r="K633" s="2">
        <v>0</v>
      </c>
      <c r="L633" s="2">
        <v>0</v>
      </c>
      <c r="M633" s="2">
        <v>0</v>
      </c>
      <c r="N633" s="2">
        <v>959.34</v>
      </c>
      <c r="O633" s="2">
        <v>0</v>
      </c>
      <c r="P633" s="2">
        <v>959.34</v>
      </c>
      <c r="Q633" s="2">
        <v>0</v>
      </c>
      <c r="R633" s="2">
        <v>959.34</v>
      </c>
      <c r="S633" s="2">
        <v>0</v>
      </c>
      <c r="T633" s="2">
        <v>0</v>
      </c>
      <c r="U633" s="2">
        <v>0</v>
      </c>
      <c r="V633" s="2">
        <v>0</v>
      </c>
      <c r="W633" s="2">
        <v>0</v>
      </c>
      <c r="X633" s="2">
        <v>0</v>
      </c>
      <c r="Y633" s="2">
        <v>0</v>
      </c>
      <c r="Z633" s="2">
        <v>0</v>
      </c>
      <c r="AA633" s="2">
        <v>0</v>
      </c>
      <c r="AB633" s="2">
        <v>0</v>
      </c>
      <c r="AC633" s="2">
        <v>0</v>
      </c>
      <c r="AD633" s="2">
        <v>0</v>
      </c>
      <c r="AE633" s="2">
        <v>0</v>
      </c>
      <c r="AF633" s="2">
        <v>0</v>
      </c>
      <c r="AG633" s="2">
        <v>0</v>
      </c>
      <c r="AH633" s="2">
        <v>0</v>
      </c>
      <c r="AI633" s="2">
        <v>0</v>
      </c>
      <c r="AJ633" s="2">
        <v>0</v>
      </c>
      <c r="AK633" s="2">
        <v>0</v>
      </c>
      <c r="AL633" s="2">
        <v>0</v>
      </c>
      <c r="AM633" s="2">
        <v>0</v>
      </c>
      <c r="AN633" s="2">
        <v>0</v>
      </c>
      <c r="AO633" s="2">
        <v>0</v>
      </c>
      <c r="AP633" s="2">
        <v>0</v>
      </c>
      <c r="AQ633" s="2">
        <v>0</v>
      </c>
      <c r="AR633" s="2">
        <v>0</v>
      </c>
      <c r="AS633" s="2">
        <v>0</v>
      </c>
      <c r="AT633" s="2">
        <v>0</v>
      </c>
      <c r="AU633" s="2">
        <v>0</v>
      </c>
      <c r="AV633" s="2">
        <v>0</v>
      </c>
      <c r="AW633" s="2">
        <v>0</v>
      </c>
      <c r="AX633" s="2">
        <v>0</v>
      </c>
      <c r="AY633" s="2">
        <v>0</v>
      </c>
      <c r="AZ633" s="2">
        <v>0</v>
      </c>
      <c r="BA633" s="2">
        <v>0</v>
      </c>
      <c r="BB633" s="3">
        <f t="shared" si="20"/>
        <v>0</v>
      </c>
      <c r="BC633" s="3">
        <f t="shared" si="21"/>
        <v>2878.02</v>
      </c>
      <c r="BD633" s="3"/>
    </row>
    <row r="634" spans="1:56">
      <c r="A634" t="s">
        <v>84</v>
      </c>
      <c r="B634">
        <v>547831</v>
      </c>
      <c r="C634" t="s">
        <v>179</v>
      </c>
      <c r="D634" t="s">
        <v>233</v>
      </c>
      <c r="E634" t="s">
        <v>88</v>
      </c>
      <c r="F634" s="2">
        <v>0</v>
      </c>
      <c r="G634" s="2">
        <v>0</v>
      </c>
      <c r="H634" s="2">
        <v>0</v>
      </c>
      <c r="I634" s="2">
        <v>0</v>
      </c>
      <c r="J634" s="2">
        <v>0</v>
      </c>
      <c r="K634" s="2">
        <v>0</v>
      </c>
      <c r="L634" s="2">
        <v>0</v>
      </c>
      <c r="M634" s="2">
        <v>0</v>
      </c>
      <c r="N634" s="2">
        <v>5509.55</v>
      </c>
      <c r="O634" s="2">
        <v>-787.18</v>
      </c>
      <c r="P634" s="2">
        <v>5685.77</v>
      </c>
      <c r="Q634" s="2">
        <v>0</v>
      </c>
      <c r="R634" s="2">
        <v>4516.4399999999996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2">
        <v>0</v>
      </c>
      <c r="Y634" s="2">
        <v>0</v>
      </c>
      <c r="Z634" s="2">
        <v>0</v>
      </c>
      <c r="AA634" s="2">
        <v>0</v>
      </c>
      <c r="AB634" s="2">
        <v>0</v>
      </c>
      <c r="AC634" s="2">
        <v>0</v>
      </c>
      <c r="AD634" s="2">
        <v>0</v>
      </c>
      <c r="AE634" s="2">
        <v>0</v>
      </c>
      <c r="AF634" s="2">
        <v>0</v>
      </c>
      <c r="AG634" s="2">
        <v>0</v>
      </c>
      <c r="AH634" s="2">
        <v>0</v>
      </c>
      <c r="AI634" s="2">
        <v>0</v>
      </c>
      <c r="AJ634" s="2">
        <v>0</v>
      </c>
      <c r="AK634" s="2">
        <v>0</v>
      </c>
      <c r="AL634" s="2">
        <v>0</v>
      </c>
      <c r="AM634" s="2">
        <v>0</v>
      </c>
      <c r="AN634" s="2">
        <v>0</v>
      </c>
      <c r="AO634" s="2">
        <v>0</v>
      </c>
      <c r="AP634" s="2">
        <v>0</v>
      </c>
      <c r="AQ634" s="2">
        <v>0</v>
      </c>
      <c r="AR634" s="2">
        <v>0</v>
      </c>
      <c r="AS634" s="2">
        <v>0</v>
      </c>
      <c r="AT634" s="2">
        <v>0</v>
      </c>
      <c r="AU634" s="2">
        <v>0</v>
      </c>
      <c r="AV634" s="2">
        <v>0</v>
      </c>
      <c r="AW634" s="2">
        <v>0</v>
      </c>
      <c r="AX634" s="2">
        <v>0</v>
      </c>
      <c r="AY634" s="2">
        <v>0</v>
      </c>
      <c r="AZ634" s="2">
        <v>0</v>
      </c>
      <c r="BA634" s="2">
        <v>0</v>
      </c>
      <c r="BB634" s="3">
        <f t="shared" si="20"/>
        <v>0</v>
      </c>
      <c r="BC634" s="3">
        <f t="shared" si="21"/>
        <v>14924.579999999998</v>
      </c>
      <c r="BD634" s="3"/>
    </row>
    <row r="635" spans="1:56">
      <c r="A635" t="s">
        <v>84</v>
      </c>
      <c r="B635">
        <v>547831</v>
      </c>
      <c r="C635" t="s">
        <v>179</v>
      </c>
      <c r="D635" t="s">
        <v>232</v>
      </c>
      <c r="E635" t="s">
        <v>89</v>
      </c>
      <c r="F635" s="2">
        <v>0</v>
      </c>
      <c r="G635" s="2">
        <v>0</v>
      </c>
      <c r="H635" s="2">
        <v>0</v>
      </c>
      <c r="I635" s="2">
        <v>0</v>
      </c>
      <c r="J635" s="2">
        <v>0</v>
      </c>
      <c r="K635" s="2">
        <v>0</v>
      </c>
      <c r="L635" s="2">
        <v>0</v>
      </c>
      <c r="M635" s="2">
        <v>0</v>
      </c>
      <c r="N635" s="2">
        <v>531</v>
      </c>
      <c r="O635" s="2">
        <v>0</v>
      </c>
      <c r="P635" s="2">
        <v>531</v>
      </c>
      <c r="Q635" s="2">
        <v>0</v>
      </c>
      <c r="R635" s="2">
        <v>531</v>
      </c>
      <c r="S635" s="2">
        <v>0</v>
      </c>
      <c r="T635" s="2">
        <v>0</v>
      </c>
      <c r="U635" s="2">
        <v>0</v>
      </c>
      <c r="V635" s="2">
        <v>0</v>
      </c>
      <c r="W635" s="2">
        <v>0</v>
      </c>
      <c r="X635" s="2">
        <v>0</v>
      </c>
      <c r="Y635" s="2">
        <v>0</v>
      </c>
      <c r="Z635" s="2">
        <v>0</v>
      </c>
      <c r="AA635" s="2">
        <v>0</v>
      </c>
      <c r="AB635" s="2">
        <v>0</v>
      </c>
      <c r="AC635" s="2">
        <v>0</v>
      </c>
      <c r="AD635" s="2">
        <v>0</v>
      </c>
      <c r="AE635" s="2">
        <v>0</v>
      </c>
      <c r="AF635" s="2">
        <v>0</v>
      </c>
      <c r="AG635" s="2">
        <v>0</v>
      </c>
      <c r="AH635" s="2">
        <v>0</v>
      </c>
      <c r="AI635" s="2">
        <v>0</v>
      </c>
      <c r="AJ635" s="2">
        <v>0</v>
      </c>
      <c r="AK635" s="2">
        <v>0</v>
      </c>
      <c r="AL635" s="2">
        <v>0</v>
      </c>
      <c r="AM635" s="2">
        <v>0</v>
      </c>
      <c r="AN635" s="2">
        <v>0</v>
      </c>
      <c r="AO635" s="2">
        <v>0</v>
      </c>
      <c r="AP635" s="2">
        <v>0</v>
      </c>
      <c r="AQ635" s="2">
        <v>0</v>
      </c>
      <c r="AR635" s="2">
        <v>0</v>
      </c>
      <c r="AS635" s="2">
        <v>0</v>
      </c>
      <c r="AT635" s="2">
        <v>0</v>
      </c>
      <c r="AU635" s="2">
        <v>0</v>
      </c>
      <c r="AV635" s="2">
        <v>0</v>
      </c>
      <c r="AW635" s="2">
        <v>0</v>
      </c>
      <c r="AX635" s="2">
        <v>0</v>
      </c>
      <c r="AY635" s="2">
        <v>0</v>
      </c>
      <c r="AZ635" s="2">
        <v>0</v>
      </c>
      <c r="BA635" s="2">
        <v>0</v>
      </c>
      <c r="BB635" s="3">
        <f t="shared" si="20"/>
        <v>0</v>
      </c>
      <c r="BC635" s="3">
        <f t="shared" si="21"/>
        <v>1593</v>
      </c>
      <c r="BD635" s="3"/>
    </row>
    <row r="636" spans="1:56">
      <c r="A636" t="s">
        <v>84</v>
      </c>
      <c r="B636">
        <v>547831</v>
      </c>
      <c r="C636" t="s">
        <v>179</v>
      </c>
      <c r="D636" t="s">
        <v>231</v>
      </c>
      <c r="E636" t="s">
        <v>64</v>
      </c>
      <c r="F636" s="2">
        <v>0</v>
      </c>
      <c r="G636" s="2">
        <v>0</v>
      </c>
      <c r="H636" s="2">
        <v>0</v>
      </c>
      <c r="I636" s="2">
        <v>0</v>
      </c>
      <c r="J636" s="2">
        <v>0</v>
      </c>
      <c r="K636" s="2">
        <v>0</v>
      </c>
      <c r="L636" s="2">
        <v>0</v>
      </c>
      <c r="M636" s="2">
        <v>0</v>
      </c>
      <c r="N636" s="2">
        <v>295.36</v>
      </c>
      <c r="O636" s="2">
        <v>-25.06</v>
      </c>
      <c r="P636" s="2">
        <v>260.61</v>
      </c>
      <c r="Q636" s="2">
        <v>0</v>
      </c>
      <c r="R636" s="2">
        <v>231.07</v>
      </c>
      <c r="S636" s="2">
        <v>0</v>
      </c>
      <c r="T636" s="2">
        <v>0</v>
      </c>
      <c r="U636" s="2">
        <v>0</v>
      </c>
      <c r="V636" s="2">
        <v>0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  <c r="AB636" s="2">
        <v>0</v>
      </c>
      <c r="AC636" s="2">
        <v>0</v>
      </c>
      <c r="AD636" s="2">
        <v>0</v>
      </c>
      <c r="AE636" s="2">
        <v>0</v>
      </c>
      <c r="AF636" s="2">
        <v>0</v>
      </c>
      <c r="AG636" s="2">
        <v>0</v>
      </c>
      <c r="AH636" s="2">
        <v>0</v>
      </c>
      <c r="AI636" s="2">
        <v>0</v>
      </c>
      <c r="AJ636" s="2">
        <v>0</v>
      </c>
      <c r="AK636" s="2">
        <v>0</v>
      </c>
      <c r="AL636" s="2">
        <v>0</v>
      </c>
      <c r="AM636" s="2">
        <v>0</v>
      </c>
      <c r="AN636" s="2">
        <v>0</v>
      </c>
      <c r="AO636" s="2">
        <v>0</v>
      </c>
      <c r="AP636" s="2">
        <v>0</v>
      </c>
      <c r="AQ636" s="2">
        <v>0</v>
      </c>
      <c r="AR636" s="2">
        <v>0</v>
      </c>
      <c r="AS636" s="2">
        <v>0</v>
      </c>
      <c r="AT636" s="2">
        <v>0</v>
      </c>
      <c r="AU636" s="2">
        <v>0</v>
      </c>
      <c r="AV636" s="2">
        <v>0</v>
      </c>
      <c r="AW636" s="2">
        <v>0</v>
      </c>
      <c r="AX636" s="2">
        <v>0</v>
      </c>
      <c r="AY636" s="2">
        <v>0</v>
      </c>
      <c r="AZ636" s="2">
        <v>0</v>
      </c>
      <c r="BA636" s="2">
        <v>0</v>
      </c>
      <c r="BB636" s="3">
        <f t="shared" si="20"/>
        <v>0</v>
      </c>
      <c r="BC636" s="3">
        <f t="shared" si="21"/>
        <v>761.98</v>
      </c>
      <c r="BD636" s="3"/>
    </row>
    <row r="637" spans="1:56">
      <c r="P637">
        <f>P632/Volume!O195</f>
        <v>0.14700025250399798</v>
      </c>
      <c r="BB637" s="3">
        <f t="shared" si="20"/>
        <v>0</v>
      </c>
      <c r="BC637" s="3">
        <f t="shared" si="21"/>
        <v>0.14700025250399798</v>
      </c>
      <c r="BD637" s="3"/>
    </row>
    <row r="638" spans="1:56">
      <c r="A638" t="s">
        <v>84</v>
      </c>
      <c r="B638">
        <v>559621</v>
      </c>
      <c r="C638" t="s">
        <v>159</v>
      </c>
      <c r="D638" t="s">
        <v>234</v>
      </c>
      <c r="E638" t="s">
        <v>87</v>
      </c>
      <c r="F638" s="2">
        <v>0</v>
      </c>
      <c r="G638" s="2">
        <v>0</v>
      </c>
      <c r="H638" s="2">
        <v>0</v>
      </c>
      <c r="I638" s="2">
        <v>0</v>
      </c>
      <c r="J638" s="2">
        <v>0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2">
        <v>0</v>
      </c>
      <c r="Y638" s="2">
        <v>0</v>
      </c>
      <c r="Z638" s="2">
        <v>1908.68</v>
      </c>
      <c r="AA638" s="2">
        <v>10</v>
      </c>
      <c r="AB638" s="2">
        <v>0</v>
      </c>
      <c r="AC638" s="2">
        <v>0</v>
      </c>
      <c r="AD638" s="2">
        <v>0</v>
      </c>
      <c r="AE638" s="2">
        <v>0</v>
      </c>
      <c r="AF638" s="2">
        <v>0</v>
      </c>
      <c r="AG638" s="2">
        <v>0</v>
      </c>
      <c r="AH638" s="2">
        <v>0</v>
      </c>
      <c r="AI638" s="2">
        <v>0</v>
      </c>
      <c r="AJ638" s="2">
        <v>0</v>
      </c>
      <c r="AK638" s="2">
        <v>0</v>
      </c>
      <c r="AL638" s="2">
        <v>0</v>
      </c>
      <c r="AM638" s="2">
        <v>0</v>
      </c>
      <c r="AN638" s="2">
        <v>0</v>
      </c>
      <c r="AO638" s="2">
        <v>0</v>
      </c>
      <c r="AP638" s="2">
        <v>0</v>
      </c>
      <c r="AQ638" s="2">
        <v>0</v>
      </c>
      <c r="AR638" s="2">
        <v>0</v>
      </c>
      <c r="AS638" s="2">
        <v>0</v>
      </c>
      <c r="AT638" s="2">
        <v>0</v>
      </c>
      <c r="AU638" s="2">
        <v>0</v>
      </c>
      <c r="AV638" s="2">
        <v>0</v>
      </c>
      <c r="AW638" s="2">
        <v>0</v>
      </c>
      <c r="AX638" s="2">
        <v>0</v>
      </c>
      <c r="AY638" s="2">
        <v>0</v>
      </c>
      <c r="AZ638" s="2">
        <v>0</v>
      </c>
      <c r="BA638" s="2">
        <v>0</v>
      </c>
      <c r="BB638" s="3">
        <f t="shared" si="20"/>
        <v>0</v>
      </c>
      <c r="BC638" s="3">
        <f t="shared" si="21"/>
        <v>1918.68</v>
      </c>
    </row>
    <row r="639" spans="1:56">
      <c r="A639" t="s">
        <v>54</v>
      </c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3">
        <f t="shared" si="20"/>
        <v>0</v>
      </c>
      <c r="BC639" s="3">
        <f t="shared" si="21"/>
        <v>0</v>
      </c>
    </row>
    <row r="640" spans="1:56">
      <c r="A640" t="s">
        <v>84</v>
      </c>
      <c r="B640">
        <v>559621</v>
      </c>
      <c r="C640" t="s">
        <v>159</v>
      </c>
      <c r="D640" t="s">
        <v>235</v>
      </c>
      <c r="E640" t="s">
        <v>86</v>
      </c>
      <c r="F640" s="2">
        <v>0</v>
      </c>
      <c r="G640" s="2">
        <v>0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2">
        <v>0</v>
      </c>
      <c r="Y640" s="2">
        <v>0</v>
      </c>
      <c r="Z640" s="2">
        <v>6022.29</v>
      </c>
      <c r="AA640" s="2">
        <v>0</v>
      </c>
      <c r="AB640" s="2">
        <v>2200.66</v>
      </c>
      <c r="AC640" s="2">
        <v>0</v>
      </c>
      <c r="AD640" s="2">
        <v>2385.0300000000002</v>
      </c>
      <c r="AE640" s="2">
        <v>0</v>
      </c>
      <c r="AF640" s="2">
        <v>2420.83</v>
      </c>
      <c r="AG640" s="2">
        <v>0</v>
      </c>
      <c r="AH640" s="2">
        <v>2079.5100000000002</v>
      </c>
      <c r="AI640" s="2">
        <v>0</v>
      </c>
      <c r="AJ640" s="2">
        <v>2057.4699999999998</v>
      </c>
      <c r="AK640" s="2">
        <v>0</v>
      </c>
      <c r="AL640" s="2">
        <v>1763.81</v>
      </c>
      <c r="AM640" s="2">
        <v>0</v>
      </c>
      <c r="AN640" s="2">
        <v>1766.24</v>
      </c>
      <c r="AO640" s="2">
        <v>0</v>
      </c>
      <c r="AP640" s="2">
        <v>1705.9</v>
      </c>
      <c r="AQ640" s="2">
        <v>0</v>
      </c>
      <c r="AR640" s="2">
        <v>1721.86</v>
      </c>
      <c r="AS640" s="2">
        <v>0</v>
      </c>
      <c r="AT640" s="2">
        <v>2213.73</v>
      </c>
      <c r="AU640" s="2">
        <v>0</v>
      </c>
      <c r="AV640" s="2">
        <v>2546.5700000000002</v>
      </c>
      <c r="AW640" s="2">
        <v>0</v>
      </c>
      <c r="AX640" s="2">
        <v>2294.5500000000002</v>
      </c>
      <c r="AY640" s="2">
        <v>0</v>
      </c>
      <c r="AZ640" s="2">
        <v>2525.8000000000002</v>
      </c>
      <c r="BA640" s="2">
        <v>0</v>
      </c>
      <c r="BB640" s="3">
        <f t="shared" si="20"/>
        <v>25481.3</v>
      </c>
      <c r="BC640" s="3">
        <f t="shared" si="21"/>
        <v>8222.9500000000007</v>
      </c>
    </row>
    <row r="641" spans="1:55">
      <c r="A641" t="s">
        <v>84</v>
      </c>
      <c r="B641">
        <v>559621</v>
      </c>
      <c r="C641" t="s">
        <v>159</v>
      </c>
      <c r="D641" t="s">
        <v>234</v>
      </c>
      <c r="E641" t="s">
        <v>87</v>
      </c>
      <c r="F641" s="2">
        <v>0</v>
      </c>
      <c r="G641" s="2">
        <v>0</v>
      </c>
      <c r="H641" s="2">
        <v>0</v>
      </c>
      <c r="I641" s="2">
        <v>0</v>
      </c>
      <c r="J641" s="2">
        <v>0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>
        <v>0</v>
      </c>
      <c r="T641" s="2">
        <v>0</v>
      </c>
      <c r="U641" s="2">
        <v>0</v>
      </c>
      <c r="V641" s="2">
        <v>0</v>
      </c>
      <c r="W641" s="2">
        <v>0</v>
      </c>
      <c r="X641" s="2">
        <v>0</v>
      </c>
      <c r="Y641" s="2">
        <v>0</v>
      </c>
      <c r="Z641" s="2">
        <v>959.34</v>
      </c>
      <c r="AA641" s="2">
        <v>0</v>
      </c>
      <c r="AB641" s="2">
        <v>988.55</v>
      </c>
      <c r="AC641" s="2">
        <v>0</v>
      </c>
      <c r="AD641" s="2">
        <v>988.55</v>
      </c>
      <c r="AE641" s="2">
        <v>0</v>
      </c>
      <c r="AF641" s="2">
        <v>988.55</v>
      </c>
      <c r="AG641" s="2">
        <v>0</v>
      </c>
      <c r="AH641" s="2">
        <v>988.55</v>
      </c>
      <c r="AI641" s="2">
        <v>0</v>
      </c>
      <c r="AJ641" s="2">
        <v>988.55</v>
      </c>
      <c r="AK641" s="2">
        <v>0</v>
      </c>
      <c r="AL641" s="2">
        <v>782.05</v>
      </c>
      <c r="AM641" s="2">
        <v>0</v>
      </c>
      <c r="AN641" s="2">
        <v>782.05</v>
      </c>
      <c r="AO641" s="2">
        <v>0</v>
      </c>
      <c r="AP641" s="2">
        <v>782.05</v>
      </c>
      <c r="AQ641" s="2">
        <v>0</v>
      </c>
      <c r="AR641" s="2">
        <v>782.05</v>
      </c>
      <c r="AS641" s="2">
        <v>0</v>
      </c>
      <c r="AT641" s="2">
        <v>782.05</v>
      </c>
      <c r="AU641" s="2">
        <v>0</v>
      </c>
      <c r="AV641" s="2">
        <v>1066.6600000000001</v>
      </c>
      <c r="AW641" s="2">
        <v>0</v>
      </c>
      <c r="AX641" s="2">
        <v>848.31</v>
      </c>
      <c r="AY641" s="2">
        <v>0</v>
      </c>
      <c r="AZ641" s="2">
        <v>924.49</v>
      </c>
      <c r="BA641" s="2">
        <v>0</v>
      </c>
      <c r="BB641" s="3">
        <f t="shared" si="20"/>
        <v>10703.91</v>
      </c>
      <c r="BC641" s="3">
        <f t="shared" si="21"/>
        <v>1947.8899999999999</v>
      </c>
    </row>
    <row r="642" spans="1:55">
      <c r="A642" t="s">
        <v>84</v>
      </c>
      <c r="B642">
        <v>559621</v>
      </c>
      <c r="C642" t="s">
        <v>159</v>
      </c>
      <c r="D642" t="s">
        <v>233</v>
      </c>
      <c r="E642" t="s">
        <v>88</v>
      </c>
      <c r="F642" s="2">
        <v>0</v>
      </c>
      <c r="G642" s="2">
        <v>0</v>
      </c>
      <c r="H642" s="2">
        <v>0</v>
      </c>
      <c r="I642" s="2">
        <v>0</v>
      </c>
      <c r="J642" s="2">
        <v>0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2">
        <v>0</v>
      </c>
      <c r="Y642" s="2">
        <v>0</v>
      </c>
      <c r="Z642" s="2">
        <v>6983.91</v>
      </c>
      <c r="AA642" s="2">
        <v>0</v>
      </c>
      <c r="AB642" s="2">
        <v>6954.51</v>
      </c>
      <c r="AC642" s="2">
        <v>0</v>
      </c>
      <c r="AD642" s="2">
        <v>7926.89</v>
      </c>
      <c r="AE642" s="2">
        <v>0</v>
      </c>
      <c r="AF642" s="2">
        <v>8168.63</v>
      </c>
      <c r="AG642" s="2">
        <v>0</v>
      </c>
      <c r="AH642" s="2">
        <v>5860.94</v>
      </c>
      <c r="AI642" s="2">
        <v>0</v>
      </c>
      <c r="AJ642" s="2">
        <v>5633.01</v>
      </c>
      <c r="AK642" s="2">
        <v>0</v>
      </c>
      <c r="AL642" s="2">
        <v>4525.1000000000004</v>
      </c>
      <c r="AM642" s="2">
        <v>0</v>
      </c>
      <c r="AN642" s="2">
        <v>4321.4799999999996</v>
      </c>
      <c r="AO642" s="2">
        <v>0</v>
      </c>
      <c r="AP642" s="2">
        <v>3841.18</v>
      </c>
      <c r="AQ642" s="2">
        <v>0</v>
      </c>
      <c r="AR642" s="2">
        <v>3398.06</v>
      </c>
      <c r="AS642" s="2">
        <v>0</v>
      </c>
      <c r="AT642" s="2">
        <v>4003.35</v>
      </c>
      <c r="AU642" s="2">
        <v>0</v>
      </c>
      <c r="AV642" s="2">
        <v>4427.74</v>
      </c>
      <c r="AW642" s="2">
        <v>0</v>
      </c>
      <c r="AX642" s="2">
        <v>3451.09</v>
      </c>
      <c r="AY642" s="2">
        <v>0</v>
      </c>
      <c r="AZ642" s="2">
        <v>4620.97</v>
      </c>
      <c r="BA642" s="2">
        <v>0</v>
      </c>
      <c r="BB642" s="3">
        <f t="shared" si="20"/>
        <v>60178.44</v>
      </c>
      <c r="BC642" s="3">
        <f t="shared" si="21"/>
        <v>13938.42</v>
      </c>
    </row>
    <row r="643" spans="1:55">
      <c r="A643" t="s">
        <v>84</v>
      </c>
      <c r="B643">
        <v>559621</v>
      </c>
      <c r="C643" t="s">
        <v>159</v>
      </c>
      <c r="D643" t="s">
        <v>232</v>
      </c>
      <c r="E643" t="s">
        <v>89</v>
      </c>
      <c r="F643" s="2">
        <v>0</v>
      </c>
      <c r="G643" s="2">
        <v>0</v>
      </c>
      <c r="H643" s="2">
        <v>0</v>
      </c>
      <c r="I643" s="2">
        <v>0</v>
      </c>
      <c r="J643" s="2">
        <v>0</v>
      </c>
      <c r="K643" s="2">
        <v>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>
        <v>0</v>
      </c>
      <c r="T643" s="2">
        <v>0</v>
      </c>
      <c r="U643" s="2">
        <v>0</v>
      </c>
      <c r="V643" s="2">
        <v>0</v>
      </c>
      <c r="W643" s="2">
        <v>0</v>
      </c>
      <c r="X643" s="2">
        <v>0</v>
      </c>
      <c r="Y643" s="2">
        <v>0</v>
      </c>
      <c r="Z643" s="2">
        <v>531</v>
      </c>
      <c r="AA643" s="2">
        <v>0</v>
      </c>
      <c r="AB643" s="2">
        <v>547</v>
      </c>
      <c r="AC643" s="2">
        <v>0</v>
      </c>
      <c r="AD643" s="2">
        <v>547</v>
      </c>
      <c r="AE643" s="2">
        <v>0</v>
      </c>
      <c r="AF643" s="2">
        <v>547</v>
      </c>
      <c r="AG643" s="2">
        <v>0</v>
      </c>
      <c r="AH643" s="2">
        <v>547</v>
      </c>
      <c r="AI643" s="2">
        <v>0</v>
      </c>
      <c r="AJ643" s="2">
        <v>547</v>
      </c>
      <c r="AK643" s="2">
        <v>0</v>
      </c>
      <c r="AL643" s="2">
        <v>547</v>
      </c>
      <c r="AM643" s="2">
        <v>0</v>
      </c>
      <c r="AN643" s="2">
        <v>547</v>
      </c>
      <c r="AO643" s="2">
        <v>0</v>
      </c>
      <c r="AP643" s="2">
        <v>547</v>
      </c>
      <c r="AQ643" s="2">
        <v>0</v>
      </c>
      <c r="AR643" s="2">
        <v>547</v>
      </c>
      <c r="AS643" s="2">
        <v>0</v>
      </c>
      <c r="AT643" s="2">
        <v>547</v>
      </c>
      <c r="AU643" s="2">
        <v>0</v>
      </c>
      <c r="AV643" s="2">
        <v>547</v>
      </c>
      <c r="AW643" s="2">
        <v>0</v>
      </c>
      <c r="AX643" s="2">
        <v>547</v>
      </c>
      <c r="AY643" s="2">
        <v>0</v>
      </c>
      <c r="AZ643" s="2">
        <v>564</v>
      </c>
      <c r="BA643" s="2">
        <v>0</v>
      </c>
      <c r="BB643" s="3">
        <f t="shared" si="20"/>
        <v>6581</v>
      </c>
      <c r="BC643" s="3">
        <f t="shared" si="21"/>
        <v>1078</v>
      </c>
    </row>
    <row r="644" spans="1:55">
      <c r="A644" t="s">
        <v>84</v>
      </c>
      <c r="B644">
        <v>559621</v>
      </c>
      <c r="C644" t="s">
        <v>159</v>
      </c>
      <c r="D644" t="s">
        <v>231</v>
      </c>
      <c r="E644" t="s">
        <v>64</v>
      </c>
      <c r="F644" s="2">
        <v>0</v>
      </c>
      <c r="G644" s="2">
        <v>0</v>
      </c>
      <c r="H644" s="2">
        <v>0</v>
      </c>
      <c r="I644" s="2">
        <v>0</v>
      </c>
      <c r="J644" s="2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>
        <v>0</v>
      </c>
      <c r="T644" s="2">
        <v>0</v>
      </c>
      <c r="U644" s="2">
        <v>0</v>
      </c>
      <c r="V644" s="2">
        <v>0</v>
      </c>
      <c r="W644" s="2">
        <v>0</v>
      </c>
      <c r="X644" s="2">
        <v>0</v>
      </c>
      <c r="Y644" s="2">
        <v>0</v>
      </c>
      <c r="Z644" s="2">
        <v>290.57</v>
      </c>
      <c r="AA644" s="2">
        <v>0</v>
      </c>
      <c r="AB644" s="2">
        <v>291.35000000000002</v>
      </c>
      <c r="AC644" s="2">
        <v>0</v>
      </c>
      <c r="AD644" s="2">
        <v>313.67</v>
      </c>
      <c r="AE644" s="2">
        <v>0</v>
      </c>
      <c r="AF644" s="2">
        <v>319.17</v>
      </c>
      <c r="AG644" s="2">
        <v>0</v>
      </c>
      <c r="AH644" s="2">
        <v>281.91000000000003</v>
      </c>
      <c r="AI644" s="2">
        <v>0</v>
      </c>
      <c r="AJ644" s="2">
        <v>280.2</v>
      </c>
      <c r="AK644" s="2">
        <v>0</v>
      </c>
      <c r="AL644" s="2">
        <v>257.33</v>
      </c>
      <c r="AM644" s="2">
        <v>0</v>
      </c>
      <c r="AN644" s="2">
        <v>257.52</v>
      </c>
      <c r="AO644" s="2">
        <v>0</v>
      </c>
      <c r="AP644" s="2">
        <v>252.82</v>
      </c>
      <c r="AQ644" s="2">
        <v>0</v>
      </c>
      <c r="AR644" s="2">
        <v>254.07</v>
      </c>
      <c r="AS644" s="2">
        <v>0</v>
      </c>
      <c r="AT644" s="2">
        <v>292.36</v>
      </c>
      <c r="AU644" s="2">
        <v>0</v>
      </c>
      <c r="AV644" s="2">
        <v>338.5</v>
      </c>
      <c r="AW644" s="2">
        <v>0</v>
      </c>
      <c r="AX644" s="2">
        <v>299.76</v>
      </c>
      <c r="AY644" s="2">
        <v>0</v>
      </c>
      <c r="AZ644" s="2">
        <v>322.79000000000002</v>
      </c>
      <c r="BA644" s="2">
        <v>0</v>
      </c>
      <c r="BB644" s="3">
        <f t="shared" si="20"/>
        <v>3470.1000000000004</v>
      </c>
      <c r="BC644" s="3">
        <f t="shared" si="21"/>
        <v>581.92000000000007</v>
      </c>
    </row>
    <row r="645" spans="1:55">
      <c r="A645" t="s">
        <v>54</v>
      </c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3">
        <f t="shared" ref="BB645:BB676" si="22">SUM(AD645:BA645)</f>
        <v>0</v>
      </c>
      <c r="BC645" s="3">
        <f t="shared" ref="BC645:BC676" si="23">SUM(F645:AC645)</f>
        <v>0</v>
      </c>
    </row>
    <row r="646" spans="1:55">
      <c r="A646" t="s">
        <v>84</v>
      </c>
      <c r="B646">
        <v>559621</v>
      </c>
      <c r="C646" t="s">
        <v>159</v>
      </c>
      <c r="D646" t="s">
        <v>232</v>
      </c>
      <c r="E646" t="s">
        <v>89</v>
      </c>
      <c r="F646" s="2">
        <v>0</v>
      </c>
      <c r="G646" s="2">
        <v>0</v>
      </c>
      <c r="H646" s="2">
        <v>0</v>
      </c>
      <c r="I646" s="2">
        <v>0</v>
      </c>
      <c r="J646" s="2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2">
        <v>0</v>
      </c>
      <c r="Y646" s="2">
        <v>0</v>
      </c>
      <c r="Z646" s="2">
        <v>1062</v>
      </c>
      <c r="AA646" s="2">
        <v>0</v>
      </c>
      <c r="AB646" s="2">
        <v>0</v>
      </c>
      <c r="AC646" s="2">
        <v>0</v>
      </c>
      <c r="AD646" s="2">
        <v>0</v>
      </c>
      <c r="AE646" s="2">
        <v>0</v>
      </c>
      <c r="AF646" s="2">
        <v>0</v>
      </c>
      <c r="AG646" s="2">
        <v>0</v>
      </c>
      <c r="AH646" s="2">
        <v>0</v>
      </c>
      <c r="AI646" s="2">
        <v>0</v>
      </c>
      <c r="AJ646" s="2">
        <v>0</v>
      </c>
      <c r="AK646" s="2">
        <v>0</v>
      </c>
      <c r="AL646" s="2">
        <v>0</v>
      </c>
      <c r="AM646" s="2">
        <v>0</v>
      </c>
      <c r="AN646" s="2">
        <v>0</v>
      </c>
      <c r="AO646" s="2">
        <v>0</v>
      </c>
      <c r="AP646" s="2">
        <v>0</v>
      </c>
      <c r="AQ646" s="2">
        <v>0</v>
      </c>
      <c r="AR646" s="2">
        <v>0</v>
      </c>
      <c r="AS646" s="2">
        <v>0</v>
      </c>
      <c r="AT646" s="2">
        <v>0</v>
      </c>
      <c r="AU646" s="2">
        <v>0</v>
      </c>
      <c r="AV646" s="2">
        <v>0</v>
      </c>
      <c r="AW646" s="2">
        <v>0</v>
      </c>
      <c r="AX646" s="2">
        <v>0</v>
      </c>
      <c r="AY646" s="2">
        <v>0</v>
      </c>
      <c r="AZ646" s="2">
        <v>0</v>
      </c>
      <c r="BA646" s="2">
        <v>0</v>
      </c>
      <c r="BB646" s="3">
        <f t="shared" si="22"/>
        <v>0</v>
      </c>
      <c r="BC646" s="3">
        <f t="shared" si="23"/>
        <v>1062</v>
      </c>
    </row>
    <row r="647" spans="1:55">
      <c r="A647" t="s">
        <v>54</v>
      </c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3">
        <f t="shared" si="22"/>
        <v>0</v>
      </c>
      <c r="BC647" s="3">
        <f t="shared" si="23"/>
        <v>0</v>
      </c>
    </row>
    <row r="648" spans="1:55">
      <c r="A648" t="s">
        <v>84</v>
      </c>
      <c r="B648">
        <v>574577</v>
      </c>
      <c r="C648" t="s">
        <v>160</v>
      </c>
      <c r="D648" t="s">
        <v>235</v>
      </c>
      <c r="E648" t="s">
        <v>86</v>
      </c>
      <c r="F648" s="2">
        <v>0</v>
      </c>
      <c r="G648" s="2">
        <v>0</v>
      </c>
      <c r="H648" s="2">
        <v>0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  <c r="AB648" s="2">
        <v>0</v>
      </c>
      <c r="AC648" s="2">
        <v>0</v>
      </c>
      <c r="AD648" s="2">
        <v>0</v>
      </c>
      <c r="AE648" s="2">
        <v>0</v>
      </c>
      <c r="AF648" s="2">
        <v>276.33999999999997</v>
      </c>
      <c r="AG648" s="2">
        <v>0</v>
      </c>
      <c r="AH648" s="2">
        <v>921.12</v>
      </c>
      <c r="AI648" s="2">
        <v>0</v>
      </c>
      <c r="AJ648" s="2">
        <v>1617.89</v>
      </c>
      <c r="AK648" s="2">
        <v>0</v>
      </c>
      <c r="AL648" s="2">
        <v>2972.23</v>
      </c>
      <c r="AM648" s="2">
        <v>0</v>
      </c>
      <c r="AN648" s="2">
        <v>3054.77</v>
      </c>
      <c r="AO648" s="2">
        <v>0</v>
      </c>
      <c r="AP648" s="2">
        <v>4020.35</v>
      </c>
      <c r="AQ648" s="2">
        <v>0</v>
      </c>
      <c r="AR648" s="2">
        <v>3714.36</v>
      </c>
      <c r="AS648" s="2">
        <v>0</v>
      </c>
      <c r="AT648" s="2">
        <v>3199.61</v>
      </c>
      <c r="AU648" s="2">
        <v>0</v>
      </c>
      <c r="AV648" s="2">
        <v>2604.86</v>
      </c>
      <c r="AW648" s="2">
        <v>0</v>
      </c>
      <c r="AX648" s="2">
        <v>2288.4699999999998</v>
      </c>
      <c r="AY648" s="2">
        <v>0</v>
      </c>
      <c r="AZ648" s="2">
        <v>1252.48</v>
      </c>
      <c r="BA648" s="2">
        <v>0</v>
      </c>
      <c r="BB648" s="3">
        <f t="shared" si="22"/>
        <v>25922.480000000003</v>
      </c>
      <c r="BC648" s="3">
        <f t="shared" si="23"/>
        <v>0</v>
      </c>
    </row>
    <row r="649" spans="1:55">
      <c r="A649" t="s">
        <v>84</v>
      </c>
      <c r="B649">
        <v>574577</v>
      </c>
      <c r="C649" t="s">
        <v>160</v>
      </c>
      <c r="D649" t="s">
        <v>234</v>
      </c>
      <c r="E649" t="s">
        <v>87</v>
      </c>
      <c r="F649" s="2">
        <v>0</v>
      </c>
      <c r="G649" s="2">
        <v>0</v>
      </c>
      <c r="H649" s="2">
        <v>0</v>
      </c>
      <c r="I649" s="2">
        <v>0</v>
      </c>
      <c r="J649" s="2">
        <v>0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>
        <v>0</v>
      </c>
      <c r="AB649" s="2">
        <v>0</v>
      </c>
      <c r="AC649" s="2">
        <v>0</v>
      </c>
      <c r="AD649" s="2">
        <v>0</v>
      </c>
      <c r="AE649" s="2">
        <v>0</v>
      </c>
      <c r="AF649" s="2">
        <v>2786.92</v>
      </c>
      <c r="AG649" s="2">
        <v>0</v>
      </c>
      <c r="AH649" s="2">
        <v>2786.92</v>
      </c>
      <c r="AI649" s="2">
        <v>0</v>
      </c>
      <c r="AJ649" s="2">
        <v>2786.92</v>
      </c>
      <c r="AK649" s="2">
        <v>0</v>
      </c>
      <c r="AL649" s="2">
        <v>2786.92</v>
      </c>
      <c r="AM649" s="2">
        <v>0</v>
      </c>
      <c r="AN649" s="2">
        <v>2786.92</v>
      </c>
      <c r="AO649" s="2">
        <v>0</v>
      </c>
      <c r="AP649" s="2">
        <v>2590.7399999999998</v>
      </c>
      <c r="AQ649" s="2">
        <v>0</v>
      </c>
      <c r="AR649" s="2">
        <v>2012.28</v>
      </c>
      <c r="AS649" s="2">
        <v>0</v>
      </c>
      <c r="AT649" s="2">
        <v>2012.28</v>
      </c>
      <c r="AU649" s="2">
        <v>0</v>
      </c>
      <c r="AV649" s="2">
        <v>2012.28</v>
      </c>
      <c r="AW649" s="2">
        <v>0</v>
      </c>
      <c r="AX649" s="2">
        <v>2012.28</v>
      </c>
      <c r="AY649" s="2">
        <v>0</v>
      </c>
      <c r="AZ649" s="2">
        <v>2012.28</v>
      </c>
      <c r="BA649" s="2">
        <v>0</v>
      </c>
      <c r="BB649" s="3">
        <f t="shared" si="22"/>
        <v>26586.739999999994</v>
      </c>
      <c r="BC649" s="3">
        <f t="shared" si="23"/>
        <v>0</v>
      </c>
    </row>
    <row r="650" spans="1:55">
      <c r="A650" t="s">
        <v>84</v>
      </c>
      <c r="B650">
        <v>574577</v>
      </c>
      <c r="C650" t="s">
        <v>160</v>
      </c>
      <c r="D650" t="s">
        <v>233</v>
      </c>
      <c r="E650" t="s">
        <v>88</v>
      </c>
      <c r="F650" s="2">
        <v>0</v>
      </c>
      <c r="G650" s="2">
        <v>0</v>
      </c>
      <c r="H650" s="2">
        <v>0</v>
      </c>
      <c r="I650" s="2">
        <v>0</v>
      </c>
      <c r="J650" s="2">
        <v>0</v>
      </c>
      <c r="K650" s="2">
        <v>0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  <c r="AB650" s="2">
        <v>0</v>
      </c>
      <c r="AC650" s="2">
        <v>0</v>
      </c>
      <c r="AD650" s="2">
        <v>0</v>
      </c>
      <c r="AE650" s="2">
        <v>0</v>
      </c>
      <c r="AF650" s="2">
        <v>880.66</v>
      </c>
      <c r="AG650" s="2">
        <v>0</v>
      </c>
      <c r="AH650" s="2">
        <v>2941.46</v>
      </c>
      <c r="AI650" s="2">
        <v>0</v>
      </c>
      <c r="AJ650" s="2">
        <v>4559.8900000000003</v>
      </c>
      <c r="AK650" s="2">
        <v>0</v>
      </c>
      <c r="AL650" s="2">
        <v>9983.44</v>
      </c>
      <c r="AM650" s="2">
        <v>0</v>
      </c>
      <c r="AN650" s="2">
        <v>9773.18</v>
      </c>
      <c r="AO650" s="2">
        <v>0</v>
      </c>
      <c r="AP650" s="2">
        <v>13984.18</v>
      </c>
      <c r="AQ650" s="2">
        <v>0</v>
      </c>
      <c r="AR650" s="2">
        <v>11509.52</v>
      </c>
      <c r="AS650" s="2">
        <v>0</v>
      </c>
      <c r="AT650" s="2">
        <v>8082.09</v>
      </c>
      <c r="AU650" s="2">
        <v>0</v>
      </c>
      <c r="AV650" s="2">
        <v>5282.92</v>
      </c>
      <c r="AW650" s="2">
        <v>0</v>
      </c>
      <c r="AX650" s="2">
        <v>3623.83</v>
      </c>
      <c r="AY650" s="2">
        <v>0</v>
      </c>
      <c r="AZ650" s="2">
        <v>1872.21</v>
      </c>
      <c r="BA650" s="2">
        <v>0</v>
      </c>
      <c r="BB650" s="3">
        <f t="shared" si="22"/>
        <v>72493.38</v>
      </c>
      <c r="BC650" s="3">
        <f t="shared" si="23"/>
        <v>0</v>
      </c>
    </row>
    <row r="651" spans="1:55">
      <c r="A651" t="s">
        <v>84</v>
      </c>
      <c r="B651">
        <v>574577</v>
      </c>
      <c r="C651" t="s">
        <v>160</v>
      </c>
      <c r="D651" t="s">
        <v>232</v>
      </c>
      <c r="E651" t="s">
        <v>89</v>
      </c>
      <c r="F651" s="2">
        <v>0</v>
      </c>
      <c r="G651" s="2">
        <v>0</v>
      </c>
      <c r="H651" s="2">
        <v>0</v>
      </c>
      <c r="I651" s="2">
        <v>0</v>
      </c>
      <c r="J651" s="2">
        <v>0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>
        <v>0</v>
      </c>
      <c r="T651" s="2">
        <v>0</v>
      </c>
      <c r="U651" s="2">
        <v>0</v>
      </c>
      <c r="V651" s="2">
        <v>0</v>
      </c>
      <c r="W651" s="2">
        <v>0</v>
      </c>
      <c r="X651" s="2">
        <v>0</v>
      </c>
      <c r="Y651" s="2">
        <v>0</v>
      </c>
      <c r="Z651" s="2">
        <v>0</v>
      </c>
      <c r="AA651" s="2">
        <v>0</v>
      </c>
      <c r="AB651" s="2">
        <v>0</v>
      </c>
      <c r="AC651" s="2">
        <v>0</v>
      </c>
      <c r="AD651" s="2">
        <v>0</v>
      </c>
      <c r="AE651" s="2">
        <v>0</v>
      </c>
      <c r="AF651" s="2">
        <v>547</v>
      </c>
      <c r="AG651" s="2">
        <v>0</v>
      </c>
      <c r="AH651" s="2">
        <v>547</v>
      </c>
      <c r="AI651" s="2">
        <v>0</v>
      </c>
      <c r="AJ651" s="2">
        <v>547</v>
      </c>
      <c r="AK651" s="2">
        <v>0</v>
      </c>
      <c r="AL651" s="2">
        <v>547</v>
      </c>
      <c r="AM651" s="2">
        <v>0</v>
      </c>
      <c r="AN651" s="2">
        <v>547</v>
      </c>
      <c r="AO651" s="2">
        <v>0</v>
      </c>
      <c r="AP651" s="2">
        <v>547</v>
      </c>
      <c r="AQ651" s="2">
        <v>0</v>
      </c>
      <c r="AR651" s="2">
        <v>547</v>
      </c>
      <c r="AS651" s="2">
        <v>0</v>
      </c>
      <c r="AT651" s="2">
        <v>547</v>
      </c>
      <c r="AU651" s="2">
        <v>0</v>
      </c>
      <c r="AV651" s="2">
        <v>547</v>
      </c>
      <c r="AW651" s="2">
        <v>0</v>
      </c>
      <c r="AX651" s="2">
        <v>547</v>
      </c>
      <c r="AY651" s="2">
        <v>0</v>
      </c>
      <c r="AZ651" s="2">
        <v>547</v>
      </c>
      <c r="BA651" s="2">
        <v>0</v>
      </c>
      <c r="BB651" s="3">
        <f t="shared" si="22"/>
        <v>6017</v>
      </c>
      <c r="BC651" s="3">
        <f t="shared" si="23"/>
        <v>0</v>
      </c>
    </row>
    <row r="652" spans="1:55">
      <c r="A652" t="s">
        <v>84</v>
      </c>
      <c r="B652">
        <v>574577</v>
      </c>
      <c r="C652" t="s">
        <v>160</v>
      </c>
      <c r="D652" t="s">
        <v>231</v>
      </c>
      <c r="E652" t="s">
        <v>64</v>
      </c>
      <c r="F652" s="2">
        <v>0</v>
      </c>
      <c r="G652" s="2">
        <v>0</v>
      </c>
      <c r="H652" s="2">
        <v>0</v>
      </c>
      <c r="I652" s="2">
        <v>0</v>
      </c>
      <c r="J652" s="2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>
        <v>0</v>
      </c>
      <c r="T652" s="2">
        <v>0</v>
      </c>
      <c r="U652" s="2">
        <v>0</v>
      </c>
      <c r="V652" s="2">
        <v>0</v>
      </c>
      <c r="W652" s="2">
        <v>0</v>
      </c>
      <c r="X652" s="2">
        <v>0</v>
      </c>
      <c r="Y652" s="2">
        <v>0</v>
      </c>
      <c r="Z652" s="2">
        <v>0</v>
      </c>
      <c r="AA652" s="2">
        <v>0</v>
      </c>
      <c r="AB652" s="2">
        <v>0</v>
      </c>
      <c r="AC652" s="2">
        <v>0</v>
      </c>
      <c r="AD652" s="2">
        <v>0</v>
      </c>
      <c r="AE652" s="2">
        <v>0</v>
      </c>
      <c r="AF652" s="2">
        <v>141.52000000000001</v>
      </c>
      <c r="AG652" s="2">
        <v>0</v>
      </c>
      <c r="AH652" s="2">
        <v>191.72</v>
      </c>
      <c r="AI652" s="2">
        <v>0</v>
      </c>
      <c r="AJ652" s="2">
        <v>245.97</v>
      </c>
      <c r="AK652" s="2">
        <v>0</v>
      </c>
      <c r="AL652" s="2">
        <v>403.92</v>
      </c>
      <c r="AM652" s="2">
        <v>0</v>
      </c>
      <c r="AN652" s="2">
        <v>416.61</v>
      </c>
      <c r="AO652" s="2">
        <v>0</v>
      </c>
      <c r="AP652" s="2">
        <v>565.02</v>
      </c>
      <c r="AQ652" s="2">
        <v>0</v>
      </c>
      <c r="AR652" s="2">
        <v>517.99</v>
      </c>
      <c r="AS652" s="2">
        <v>0</v>
      </c>
      <c r="AT652" s="2">
        <v>438.87</v>
      </c>
      <c r="AU652" s="2">
        <v>0</v>
      </c>
      <c r="AV652" s="2">
        <v>347.46</v>
      </c>
      <c r="AW652" s="2">
        <v>0</v>
      </c>
      <c r="AX652" s="2">
        <v>298.83</v>
      </c>
      <c r="AY652" s="2">
        <v>0</v>
      </c>
      <c r="AZ652" s="2">
        <v>217.52</v>
      </c>
      <c r="BA652" s="2">
        <v>0</v>
      </c>
      <c r="BB652" s="3">
        <f t="shared" si="22"/>
        <v>3785.43</v>
      </c>
      <c r="BC652" s="3">
        <f t="shared" si="23"/>
        <v>0</v>
      </c>
    </row>
    <row r="653" spans="1:55">
      <c r="A653" t="s">
        <v>54</v>
      </c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3">
        <f t="shared" si="22"/>
        <v>0</v>
      </c>
      <c r="BC653" s="3">
        <f t="shared" si="23"/>
        <v>0</v>
      </c>
    </row>
    <row r="654" spans="1:55">
      <c r="A654" t="s">
        <v>84</v>
      </c>
      <c r="B654">
        <v>576026</v>
      </c>
      <c r="C654" t="s">
        <v>161</v>
      </c>
      <c r="D654" t="s">
        <v>234</v>
      </c>
      <c r="E654" t="s">
        <v>87</v>
      </c>
      <c r="F654" s="2">
        <v>0</v>
      </c>
      <c r="G654" s="2">
        <v>0</v>
      </c>
      <c r="H654" s="2">
        <v>0</v>
      </c>
      <c r="I654" s="2">
        <v>0</v>
      </c>
      <c r="J654" s="2">
        <v>0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0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  <c r="AD654" s="2">
        <v>0</v>
      </c>
      <c r="AE654" s="2">
        <v>0</v>
      </c>
      <c r="AF654" s="2">
        <v>0</v>
      </c>
      <c r="AG654" s="2">
        <v>0</v>
      </c>
      <c r="AH654" s="2">
        <v>1587.94</v>
      </c>
      <c r="AI654" s="2">
        <v>0</v>
      </c>
      <c r="AJ654" s="2">
        <v>0</v>
      </c>
      <c r="AK654" s="2">
        <v>0</v>
      </c>
      <c r="AL654" s="2">
        <v>0</v>
      </c>
      <c r="AM654" s="2">
        <v>0</v>
      </c>
      <c r="AN654" s="2">
        <v>0</v>
      </c>
      <c r="AO654" s="2">
        <v>0</v>
      </c>
      <c r="AP654" s="2">
        <v>0</v>
      </c>
      <c r="AQ654" s="2">
        <v>0</v>
      </c>
      <c r="AR654" s="2">
        <v>0</v>
      </c>
      <c r="AS654" s="2">
        <v>0</v>
      </c>
      <c r="AT654" s="2">
        <v>0</v>
      </c>
      <c r="AU654" s="2">
        <v>0</v>
      </c>
      <c r="AV654" s="2">
        <v>0</v>
      </c>
      <c r="AW654" s="2">
        <v>0</v>
      </c>
      <c r="AX654" s="2">
        <v>0</v>
      </c>
      <c r="AY654" s="2">
        <v>0</v>
      </c>
      <c r="AZ654" s="2">
        <v>0</v>
      </c>
      <c r="BA654" s="2">
        <v>0</v>
      </c>
      <c r="BB654" s="3">
        <f t="shared" si="22"/>
        <v>1587.94</v>
      </c>
      <c r="BC654" s="3">
        <f t="shared" si="23"/>
        <v>0</v>
      </c>
    </row>
    <row r="655" spans="1:55">
      <c r="A655" t="s">
        <v>54</v>
      </c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3">
        <f t="shared" si="22"/>
        <v>0</v>
      </c>
      <c r="BC655" s="3">
        <f t="shared" si="23"/>
        <v>0</v>
      </c>
    </row>
    <row r="656" spans="1:55">
      <c r="A656" t="s">
        <v>84</v>
      </c>
      <c r="B656">
        <v>576026</v>
      </c>
      <c r="C656" t="s">
        <v>161</v>
      </c>
      <c r="D656" t="s">
        <v>235</v>
      </c>
      <c r="E656" t="s">
        <v>102</v>
      </c>
      <c r="F656" s="2">
        <v>0</v>
      </c>
      <c r="G656" s="2">
        <v>0</v>
      </c>
      <c r="H656" s="2">
        <v>0</v>
      </c>
      <c r="I656" s="2">
        <v>0</v>
      </c>
      <c r="J656" s="2">
        <v>0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0</v>
      </c>
      <c r="AI656" s="2">
        <v>0</v>
      </c>
      <c r="AJ656" s="2">
        <v>0</v>
      </c>
      <c r="AK656" s="2">
        <v>0</v>
      </c>
      <c r="AL656" s="2">
        <v>0</v>
      </c>
      <c r="AM656" s="2">
        <v>0</v>
      </c>
      <c r="AN656" s="2">
        <v>0</v>
      </c>
      <c r="AO656" s="2">
        <v>0</v>
      </c>
      <c r="AP656" s="2">
        <v>0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0</v>
      </c>
      <c r="AX656" s="2">
        <v>0</v>
      </c>
      <c r="AY656" s="2">
        <v>0</v>
      </c>
      <c r="AZ656" s="2">
        <v>1980.56</v>
      </c>
      <c r="BA656" s="2">
        <v>0</v>
      </c>
      <c r="BB656" s="3">
        <f t="shared" si="22"/>
        <v>1980.56</v>
      </c>
      <c r="BC656" s="3">
        <f t="shared" si="23"/>
        <v>0</v>
      </c>
    </row>
    <row r="657" spans="1:55">
      <c r="A657" t="s">
        <v>84</v>
      </c>
      <c r="B657">
        <v>576026</v>
      </c>
      <c r="C657" t="s">
        <v>161</v>
      </c>
      <c r="D657" t="s">
        <v>233</v>
      </c>
      <c r="E657" t="s">
        <v>96</v>
      </c>
      <c r="F657" s="2">
        <v>0</v>
      </c>
      <c r="G657" s="2">
        <v>0</v>
      </c>
      <c r="H657" s="2">
        <v>0</v>
      </c>
      <c r="I657" s="2">
        <v>0</v>
      </c>
      <c r="J657" s="2">
        <v>0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>
        <v>0</v>
      </c>
      <c r="T657" s="2">
        <v>0</v>
      </c>
      <c r="U657" s="2">
        <v>0</v>
      </c>
      <c r="V657" s="2">
        <v>0</v>
      </c>
      <c r="W657" s="2">
        <v>0</v>
      </c>
      <c r="X657" s="2">
        <v>0</v>
      </c>
      <c r="Y657" s="2">
        <v>0</v>
      </c>
      <c r="Z657" s="2">
        <v>0</v>
      </c>
      <c r="AA657" s="2">
        <v>0</v>
      </c>
      <c r="AB657" s="2">
        <v>0</v>
      </c>
      <c r="AC657" s="2">
        <v>0</v>
      </c>
      <c r="AD657" s="2">
        <v>0</v>
      </c>
      <c r="AE657" s="2">
        <v>0</v>
      </c>
      <c r="AF657" s="2">
        <v>0</v>
      </c>
      <c r="AG657" s="2">
        <v>0</v>
      </c>
      <c r="AH657" s="2">
        <v>0</v>
      </c>
      <c r="AI657" s="2">
        <v>0</v>
      </c>
      <c r="AJ657" s="2">
        <v>0</v>
      </c>
      <c r="AK657" s="2">
        <v>0</v>
      </c>
      <c r="AL657" s="2">
        <v>0</v>
      </c>
      <c r="AM657" s="2">
        <v>0</v>
      </c>
      <c r="AN657" s="2">
        <v>0</v>
      </c>
      <c r="AO657" s="2">
        <v>0</v>
      </c>
      <c r="AP657" s="2">
        <v>0</v>
      </c>
      <c r="AQ657" s="2">
        <v>0</v>
      </c>
      <c r="AR657" s="2">
        <v>0</v>
      </c>
      <c r="AS657" s="2">
        <v>0</v>
      </c>
      <c r="AT657" s="2">
        <v>0</v>
      </c>
      <c r="AU657" s="2">
        <v>0</v>
      </c>
      <c r="AV657" s="2">
        <v>0</v>
      </c>
      <c r="AW657" s="2">
        <v>0</v>
      </c>
      <c r="AX657" s="2">
        <v>0</v>
      </c>
      <c r="AY657" s="2">
        <v>0</v>
      </c>
      <c r="AZ657" s="2">
        <v>3869.91</v>
      </c>
      <c r="BA657" s="2">
        <v>0</v>
      </c>
      <c r="BB657" s="3">
        <f t="shared" si="22"/>
        <v>3869.91</v>
      </c>
      <c r="BC657" s="3">
        <f t="shared" si="23"/>
        <v>0</v>
      </c>
    </row>
    <row r="658" spans="1:55">
      <c r="A658" t="s">
        <v>84</v>
      </c>
      <c r="B658">
        <v>576026</v>
      </c>
      <c r="C658" t="s">
        <v>161</v>
      </c>
      <c r="D658" t="s">
        <v>234</v>
      </c>
      <c r="E658" t="s">
        <v>87</v>
      </c>
      <c r="F658" s="2">
        <v>0</v>
      </c>
      <c r="G658" s="2">
        <v>0</v>
      </c>
      <c r="H658" s="2">
        <v>0</v>
      </c>
      <c r="I658" s="2">
        <v>0</v>
      </c>
      <c r="J658" s="2">
        <v>0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  <c r="AB658" s="2">
        <v>0</v>
      </c>
      <c r="AC658" s="2">
        <v>0</v>
      </c>
      <c r="AD658" s="2">
        <v>0</v>
      </c>
      <c r="AE658" s="2">
        <v>0</v>
      </c>
      <c r="AF658" s="2">
        <v>0</v>
      </c>
      <c r="AG658" s="2">
        <v>0</v>
      </c>
      <c r="AH658" s="2">
        <v>0</v>
      </c>
      <c r="AI658" s="2">
        <v>0</v>
      </c>
      <c r="AJ658" s="2">
        <v>0</v>
      </c>
      <c r="AK658" s="2">
        <v>0</v>
      </c>
      <c r="AL658" s="2">
        <v>0</v>
      </c>
      <c r="AM658" s="2">
        <v>0</v>
      </c>
      <c r="AN658" s="2">
        <v>0</v>
      </c>
      <c r="AO658" s="2">
        <v>0</v>
      </c>
      <c r="AP658" s="2">
        <v>0</v>
      </c>
      <c r="AQ658" s="2">
        <v>0</v>
      </c>
      <c r="AR658" s="2">
        <v>0</v>
      </c>
      <c r="AS658" s="2">
        <v>0</v>
      </c>
      <c r="AT658" s="2">
        <v>0</v>
      </c>
      <c r="AU658" s="2">
        <v>0</v>
      </c>
      <c r="AV658" s="2">
        <v>0</v>
      </c>
      <c r="AW658" s="2">
        <v>0</v>
      </c>
      <c r="AX658" s="2">
        <v>0</v>
      </c>
      <c r="AY658" s="2">
        <v>0</v>
      </c>
      <c r="AZ658" s="2">
        <v>973.76</v>
      </c>
      <c r="BA658" s="2">
        <v>0</v>
      </c>
      <c r="BB658" s="3">
        <f t="shared" si="22"/>
        <v>973.76</v>
      </c>
      <c r="BC658" s="3">
        <f t="shared" si="23"/>
        <v>0</v>
      </c>
    </row>
    <row r="659" spans="1:55">
      <c r="A659" t="s">
        <v>84</v>
      </c>
      <c r="B659">
        <v>576026</v>
      </c>
      <c r="C659" t="s">
        <v>161</v>
      </c>
      <c r="D659" t="s">
        <v>232</v>
      </c>
      <c r="E659" t="s">
        <v>89</v>
      </c>
      <c r="F659" s="2">
        <v>0</v>
      </c>
      <c r="G659" s="2">
        <v>0</v>
      </c>
      <c r="H659" s="2">
        <v>0</v>
      </c>
      <c r="I659" s="2">
        <v>0</v>
      </c>
      <c r="J659" s="2">
        <v>0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>
        <v>0</v>
      </c>
      <c r="T659" s="2">
        <v>0</v>
      </c>
      <c r="U659" s="2">
        <v>0</v>
      </c>
      <c r="V659" s="2">
        <v>0</v>
      </c>
      <c r="W659" s="2">
        <v>0</v>
      </c>
      <c r="X659" s="2">
        <v>0</v>
      </c>
      <c r="Y659" s="2">
        <v>0</v>
      </c>
      <c r="Z659" s="2">
        <v>0</v>
      </c>
      <c r="AA659" s="2">
        <v>0</v>
      </c>
      <c r="AB659" s="2">
        <v>0</v>
      </c>
      <c r="AC659" s="2">
        <v>0</v>
      </c>
      <c r="AD659" s="2">
        <v>0</v>
      </c>
      <c r="AE659" s="2">
        <v>0</v>
      </c>
      <c r="AF659" s="2">
        <v>0</v>
      </c>
      <c r="AG659" s="2">
        <v>0</v>
      </c>
      <c r="AH659" s="2">
        <v>0</v>
      </c>
      <c r="AI659" s="2">
        <v>0</v>
      </c>
      <c r="AJ659" s="2">
        <v>0</v>
      </c>
      <c r="AK659" s="2">
        <v>0</v>
      </c>
      <c r="AL659" s="2">
        <v>0</v>
      </c>
      <c r="AM659" s="2">
        <v>0</v>
      </c>
      <c r="AN659" s="2">
        <v>0</v>
      </c>
      <c r="AO659" s="2">
        <v>0</v>
      </c>
      <c r="AP659" s="2">
        <v>0</v>
      </c>
      <c r="AQ659" s="2">
        <v>0</v>
      </c>
      <c r="AR659" s="2">
        <v>0</v>
      </c>
      <c r="AS659" s="2">
        <v>0</v>
      </c>
      <c r="AT659" s="2">
        <v>0</v>
      </c>
      <c r="AU659" s="2">
        <v>0</v>
      </c>
      <c r="AV659" s="2">
        <v>0</v>
      </c>
      <c r="AW659" s="2">
        <v>0</v>
      </c>
      <c r="AX659" s="2">
        <v>0</v>
      </c>
      <c r="AY659" s="2">
        <v>0</v>
      </c>
      <c r="AZ659" s="2">
        <v>547</v>
      </c>
      <c r="BA659" s="2">
        <v>0</v>
      </c>
      <c r="BB659" s="3">
        <f t="shared" si="22"/>
        <v>547</v>
      </c>
      <c r="BC659" s="3">
        <f t="shared" si="23"/>
        <v>0</v>
      </c>
    </row>
    <row r="660" spans="1:55">
      <c r="A660" t="s">
        <v>54</v>
      </c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3">
        <f t="shared" si="22"/>
        <v>0</v>
      </c>
      <c r="BC660" s="3">
        <f t="shared" si="23"/>
        <v>0</v>
      </c>
    </row>
    <row r="661" spans="1:55">
      <c r="A661" t="s">
        <v>84</v>
      </c>
      <c r="B661">
        <v>576026</v>
      </c>
      <c r="C661" t="s">
        <v>161</v>
      </c>
      <c r="D661" t="s">
        <v>235</v>
      </c>
      <c r="E661" t="s">
        <v>86</v>
      </c>
      <c r="F661" s="2">
        <v>0</v>
      </c>
      <c r="G661" s="2">
        <v>0</v>
      </c>
      <c r="H661" s="2">
        <v>0</v>
      </c>
      <c r="I661" s="2">
        <v>0</v>
      </c>
      <c r="J661" s="2">
        <v>0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>
        <v>0</v>
      </c>
      <c r="T661" s="2">
        <v>0</v>
      </c>
      <c r="U661" s="2">
        <v>0</v>
      </c>
      <c r="V661" s="2">
        <v>0</v>
      </c>
      <c r="W661" s="2">
        <v>0</v>
      </c>
      <c r="X661" s="2">
        <v>0</v>
      </c>
      <c r="Y661" s="2">
        <v>0</v>
      </c>
      <c r="Z661" s="2">
        <v>0</v>
      </c>
      <c r="AA661" s="2">
        <v>0</v>
      </c>
      <c r="AB661" s="2">
        <v>0</v>
      </c>
      <c r="AC661" s="2">
        <v>0</v>
      </c>
      <c r="AD661" s="2">
        <v>0</v>
      </c>
      <c r="AE661" s="2">
        <v>0</v>
      </c>
      <c r="AF661" s="2">
        <v>0</v>
      </c>
      <c r="AG661" s="2">
        <v>0</v>
      </c>
      <c r="AH661" s="2">
        <v>1907.75</v>
      </c>
      <c r="AI661" s="2">
        <v>0</v>
      </c>
      <c r="AJ661" s="2">
        <v>1998.8</v>
      </c>
      <c r="AK661" s="2">
        <v>0</v>
      </c>
      <c r="AL661" s="2">
        <v>2350.46</v>
      </c>
      <c r="AM661" s="2">
        <v>0</v>
      </c>
      <c r="AN661" s="2">
        <v>2218.29</v>
      </c>
      <c r="AO661" s="2">
        <v>0</v>
      </c>
      <c r="AP661" s="2">
        <v>2301.64</v>
      </c>
      <c r="AQ661" s="2">
        <v>0</v>
      </c>
      <c r="AR661" s="2">
        <v>2378.02</v>
      </c>
      <c r="AS661" s="2">
        <v>0</v>
      </c>
      <c r="AT661" s="2">
        <v>2247.9299999999998</v>
      </c>
      <c r="AU661" s="2">
        <v>0</v>
      </c>
      <c r="AV661" s="2">
        <v>1720.49</v>
      </c>
      <c r="AW661" s="2">
        <v>0</v>
      </c>
      <c r="AX661" s="2">
        <v>1789.04</v>
      </c>
      <c r="AY661" s="2">
        <v>0</v>
      </c>
      <c r="AZ661" s="2">
        <v>0</v>
      </c>
      <c r="BA661" s="2">
        <v>0</v>
      </c>
      <c r="BB661" s="3">
        <f t="shared" si="22"/>
        <v>18912.420000000002</v>
      </c>
      <c r="BC661" s="3">
        <f t="shared" si="23"/>
        <v>0</v>
      </c>
    </row>
    <row r="662" spans="1:55">
      <c r="A662" t="s">
        <v>84</v>
      </c>
      <c r="B662">
        <v>576026</v>
      </c>
      <c r="C662" t="s">
        <v>161</v>
      </c>
      <c r="D662" t="s">
        <v>234</v>
      </c>
      <c r="E662" t="s">
        <v>87</v>
      </c>
      <c r="F662" s="2">
        <v>0</v>
      </c>
      <c r="G662" s="2">
        <v>0</v>
      </c>
      <c r="H662" s="2">
        <v>0</v>
      </c>
      <c r="I662" s="2">
        <v>0</v>
      </c>
      <c r="J662" s="2">
        <v>0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>
        <v>0</v>
      </c>
      <c r="T662" s="2">
        <v>0</v>
      </c>
      <c r="U662" s="2">
        <v>0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  <c r="AB662" s="2">
        <v>0</v>
      </c>
      <c r="AC662" s="2">
        <v>0</v>
      </c>
      <c r="AD662" s="2">
        <v>0</v>
      </c>
      <c r="AE662" s="2">
        <v>0</v>
      </c>
      <c r="AF662" s="2">
        <v>0</v>
      </c>
      <c r="AG662" s="2">
        <v>0</v>
      </c>
      <c r="AH662" s="2">
        <v>0</v>
      </c>
      <c r="AI662" s="2">
        <v>0</v>
      </c>
      <c r="AJ662" s="2">
        <v>1587.94</v>
      </c>
      <c r="AK662" s="2">
        <v>0</v>
      </c>
      <c r="AL662" s="2">
        <v>1587.94</v>
      </c>
      <c r="AM662" s="2">
        <v>0</v>
      </c>
      <c r="AN662" s="2">
        <v>1587.94</v>
      </c>
      <c r="AO662" s="2">
        <v>0</v>
      </c>
      <c r="AP662" s="2">
        <v>1583.45</v>
      </c>
      <c r="AQ662" s="2">
        <v>0</v>
      </c>
      <c r="AR662" s="2">
        <v>1550.02</v>
      </c>
      <c r="AS662" s="2">
        <v>0</v>
      </c>
      <c r="AT662" s="2">
        <v>1538.8</v>
      </c>
      <c r="AU662" s="2">
        <v>0</v>
      </c>
      <c r="AV662" s="2">
        <v>1457.16</v>
      </c>
      <c r="AW662" s="2">
        <v>0</v>
      </c>
      <c r="AX662" s="2">
        <v>973.76</v>
      </c>
      <c r="AY662" s="2">
        <v>0</v>
      </c>
      <c r="AZ662" s="2">
        <v>0</v>
      </c>
      <c r="BA662" s="2">
        <v>0</v>
      </c>
      <c r="BB662" s="3">
        <f t="shared" si="22"/>
        <v>11867.009999999998</v>
      </c>
      <c r="BC662" s="3">
        <f t="shared" si="23"/>
        <v>0</v>
      </c>
    </row>
    <row r="663" spans="1:55">
      <c r="A663" t="s">
        <v>84</v>
      </c>
      <c r="B663">
        <v>576026</v>
      </c>
      <c r="C663" t="s">
        <v>161</v>
      </c>
      <c r="D663" t="s">
        <v>233</v>
      </c>
      <c r="E663" t="s">
        <v>88</v>
      </c>
      <c r="F663" s="2">
        <v>0</v>
      </c>
      <c r="G663" s="2">
        <v>0</v>
      </c>
      <c r="H663" s="2">
        <v>0</v>
      </c>
      <c r="I663" s="2">
        <v>0</v>
      </c>
      <c r="J663" s="2">
        <v>0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  <c r="AB663" s="2">
        <v>0</v>
      </c>
      <c r="AC663" s="2">
        <v>0</v>
      </c>
      <c r="AD663" s="2">
        <v>0</v>
      </c>
      <c r="AE663" s="2">
        <v>0</v>
      </c>
      <c r="AF663" s="2">
        <v>0</v>
      </c>
      <c r="AG663" s="2">
        <v>0</v>
      </c>
      <c r="AH663" s="2">
        <v>0</v>
      </c>
      <c r="AI663" s="2">
        <v>0</v>
      </c>
      <c r="AJ663" s="2">
        <v>5633.46</v>
      </c>
      <c r="AK663" s="2">
        <v>0</v>
      </c>
      <c r="AL663" s="2">
        <v>6623.03</v>
      </c>
      <c r="AM663" s="2">
        <v>0</v>
      </c>
      <c r="AN663" s="2">
        <v>5691.08</v>
      </c>
      <c r="AO663" s="2">
        <v>0</v>
      </c>
      <c r="AP663" s="2">
        <v>5683</v>
      </c>
      <c r="AQ663" s="2">
        <v>0</v>
      </c>
      <c r="AR663" s="2">
        <v>5569.6</v>
      </c>
      <c r="AS663" s="2">
        <v>0</v>
      </c>
      <c r="AT663" s="2">
        <v>4436.26</v>
      </c>
      <c r="AU663" s="2">
        <v>0</v>
      </c>
      <c r="AV663" s="2">
        <v>3111.37</v>
      </c>
      <c r="AW663" s="2">
        <v>0</v>
      </c>
      <c r="AX663" s="2">
        <v>2822.8</v>
      </c>
      <c r="AY663" s="2">
        <v>0</v>
      </c>
      <c r="AZ663" s="2">
        <v>0</v>
      </c>
      <c r="BA663" s="2">
        <v>0</v>
      </c>
      <c r="BB663" s="3">
        <f t="shared" si="22"/>
        <v>39570.600000000006</v>
      </c>
      <c r="BC663" s="3">
        <f t="shared" si="23"/>
        <v>0</v>
      </c>
    </row>
    <row r="664" spans="1:55">
      <c r="A664" t="s">
        <v>84</v>
      </c>
      <c r="B664">
        <v>576026</v>
      </c>
      <c r="C664" t="s">
        <v>161</v>
      </c>
      <c r="D664" t="s">
        <v>232</v>
      </c>
      <c r="E664" t="s">
        <v>89</v>
      </c>
      <c r="F664" s="2">
        <v>0</v>
      </c>
      <c r="G664" s="2">
        <v>0</v>
      </c>
      <c r="H664" s="2">
        <v>0</v>
      </c>
      <c r="I664" s="2">
        <v>0</v>
      </c>
      <c r="J664" s="2">
        <v>0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  <c r="AB664" s="2">
        <v>0</v>
      </c>
      <c r="AC664" s="2">
        <v>0</v>
      </c>
      <c r="AD664" s="2">
        <v>0</v>
      </c>
      <c r="AE664" s="2">
        <v>0</v>
      </c>
      <c r="AF664" s="2">
        <v>0</v>
      </c>
      <c r="AG664" s="2">
        <v>0</v>
      </c>
      <c r="AH664" s="2">
        <v>0</v>
      </c>
      <c r="AI664" s="2">
        <v>0</v>
      </c>
      <c r="AJ664" s="2">
        <v>547</v>
      </c>
      <c r="AK664" s="2">
        <v>0</v>
      </c>
      <c r="AL664" s="2">
        <v>547</v>
      </c>
      <c r="AM664" s="2">
        <v>0</v>
      </c>
      <c r="AN664" s="2">
        <v>547</v>
      </c>
      <c r="AO664" s="2">
        <v>0</v>
      </c>
      <c r="AP664" s="2">
        <v>547</v>
      </c>
      <c r="AQ664" s="2">
        <v>0</v>
      </c>
      <c r="AR664" s="2">
        <v>547</v>
      </c>
      <c r="AS664" s="2">
        <v>0</v>
      </c>
      <c r="AT664" s="2">
        <v>547</v>
      </c>
      <c r="AU664" s="2">
        <v>0</v>
      </c>
      <c r="AV664" s="2">
        <v>547</v>
      </c>
      <c r="AW664" s="2">
        <v>0</v>
      </c>
      <c r="AX664" s="2">
        <v>547</v>
      </c>
      <c r="AY664" s="2">
        <v>0</v>
      </c>
      <c r="AZ664" s="2">
        <v>0</v>
      </c>
      <c r="BA664" s="2">
        <v>0</v>
      </c>
      <c r="BB664" s="3">
        <f t="shared" si="22"/>
        <v>4376</v>
      </c>
      <c r="BC664" s="3">
        <f t="shared" si="23"/>
        <v>0</v>
      </c>
    </row>
    <row r="665" spans="1:55">
      <c r="A665" t="s">
        <v>54</v>
      </c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3">
        <f t="shared" si="22"/>
        <v>0</v>
      </c>
      <c r="BC665" s="3">
        <f t="shared" si="23"/>
        <v>0</v>
      </c>
    </row>
    <row r="666" spans="1:55">
      <c r="A666" t="s">
        <v>84</v>
      </c>
      <c r="B666">
        <v>576026</v>
      </c>
      <c r="C666" t="s">
        <v>161</v>
      </c>
      <c r="D666" t="s">
        <v>232</v>
      </c>
      <c r="E666" t="s">
        <v>89</v>
      </c>
      <c r="F666" s="2">
        <v>0</v>
      </c>
      <c r="G666" s="2">
        <v>0</v>
      </c>
      <c r="H666" s="2">
        <v>0</v>
      </c>
      <c r="I666" s="2">
        <v>0</v>
      </c>
      <c r="J666" s="2">
        <v>0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>
        <v>0</v>
      </c>
      <c r="T666" s="2">
        <v>0</v>
      </c>
      <c r="U666" s="2">
        <v>0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  <c r="AB666" s="2">
        <v>0</v>
      </c>
      <c r="AC666" s="2">
        <v>0</v>
      </c>
      <c r="AD666" s="2">
        <v>0</v>
      </c>
      <c r="AE666" s="2">
        <v>0</v>
      </c>
      <c r="AF666" s="2">
        <v>0</v>
      </c>
      <c r="AG666" s="2">
        <v>0</v>
      </c>
      <c r="AH666" s="2">
        <v>547</v>
      </c>
      <c r="AI666" s="2">
        <v>0</v>
      </c>
      <c r="AJ666" s="2">
        <v>0</v>
      </c>
      <c r="AK666" s="2">
        <v>0</v>
      </c>
      <c r="AL666" s="2">
        <v>0</v>
      </c>
      <c r="AM666" s="2">
        <v>0</v>
      </c>
      <c r="AN666" s="2">
        <v>0</v>
      </c>
      <c r="AO666" s="2">
        <v>0</v>
      </c>
      <c r="AP666" s="2">
        <v>0</v>
      </c>
      <c r="AQ666" s="2">
        <v>0</v>
      </c>
      <c r="AR666" s="2">
        <v>0</v>
      </c>
      <c r="AS666" s="2">
        <v>0</v>
      </c>
      <c r="AT666" s="2">
        <v>0</v>
      </c>
      <c r="AU666" s="2">
        <v>0</v>
      </c>
      <c r="AV666" s="2">
        <v>0</v>
      </c>
      <c r="AW666" s="2">
        <v>0</v>
      </c>
      <c r="AX666" s="2">
        <v>0</v>
      </c>
      <c r="AY666" s="2">
        <v>0</v>
      </c>
      <c r="AZ666" s="2">
        <v>0</v>
      </c>
      <c r="BA666" s="2">
        <v>0</v>
      </c>
      <c r="BB666" s="3">
        <f t="shared" si="22"/>
        <v>547</v>
      </c>
      <c r="BC666" s="3">
        <f t="shared" si="23"/>
        <v>0</v>
      </c>
    </row>
    <row r="667" spans="1:55">
      <c r="A667" t="s">
        <v>54</v>
      </c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3">
        <f t="shared" si="22"/>
        <v>0</v>
      </c>
      <c r="BC667" s="3">
        <f t="shared" si="23"/>
        <v>0</v>
      </c>
    </row>
    <row r="668" spans="1:55">
      <c r="A668" t="s">
        <v>84</v>
      </c>
      <c r="B668">
        <v>578582</v>
      </c>
      <c r="C668" t="s">
        <v>162</v>
      </c>
      <c r="D668" t="s">
        <v>235</v>
      </c>
      <c r="E668" t="s">
        <v>108</v>
      </c>
      <c r="F668" s="2">
        <v>0</v>
      </c>
      <c r="G668" s="2">
        <v>0</v>
      </c>
      <c r="H668" s="2">
        <v>0</v>
      </c>
      <c r="I668" s="2">
        <v>0</v>
      </c>
      <c r="J668" s="2">
        <v>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  <c r="AB668" s="2">
        <v>0</v>
      </c>
      <c r="AC668" s="2">
        <v>0</v>
      </c>
      <c r="AD668" s="2">
        <v>0</v>
      </c>
      <c r="AE668" s="2">
        <v>0</v>
      </c>
      <c r="AF668" s="2">
        <v>0</v>
      </c>
      <c r="AG668" s="2">
        <v>0</v>
      </c>
      <c r="AH668" s="2">
        <v>0</v>
      </c>
      <c r="AI668" s="2">
        <v>0</v>
      </c>
      <c r="AJ668" s="2">
        <v>2688.14</v>
      </c>
      <c r="AK668" s="2">
        <v>0</v>
      </c>
      <c r="AL668" s="2">
        <v>0</v>
      </c>
      <c r="AM668" s="2">
        <v>0</v>
      </c>
      <c r="AN668" s="2">
        <v>0</v>
      </c>
      <c r="AO668" s="2">
        <v>0</v>
      </c>
      <c r="AP668" s="2">
        <v>0</v>
      </c>
      <c r="AQ668" s="2">
        <v>0</v>
      </c>
      <c r="AR668" s="2">
        <v>0</v>
      </c>
      <c r="AS668" s="2">
        <v>0</v>
      </c>
      <c r="AT668" s="2">
        <v>0</v>
      </c>
      <c r="AU668" s="2">
        <v>0</v>
      </c>
      <c r="AV668" s="2">
        <v>0</v>
      </c>
      <c r="AW668" s="2">
        <v>0</v>
      </c>
      <c r="AX668" s="2">
        <v>0</v>
      </c>
      <c r="AY668" s="2">
        <v>0</v>
      </c>
      <c r="AZ668" s="2">
        <v>0</v>
      </c>
      <c r="BA668" s="2">
        <v>0</v>
      </c>
      <c r="BB668" s="3">
        <f t="shared" si="22"/>
        <v>2688.14</v>
      </c>
      <c r="BC668" s="3">
        <f t="shared" si="23"/>
        <v>0</v>
      </c>
    </row>
    <row r="669" spans="1:55">
      <c r="A669" t="s">
        <v>84</v>
      </c>
      <c r="B669">
        <v>578582</v>
      </c>
      <c r="C669" t="s">
        <v>162</v>
      </c>
      <c r="D669" t="s">
        <v>233</v>
      </c>
      <c r="E669" t="s">
        <v>96</v>
      </c>
      <c r="F669" s="2">
        <v>0</v>
      </c>
      <c r="G669" s="2">
        <v>0</v>
      </c>
      <c r="H669" s="2">
        <v>0</v>
      </c>
      <c r="I669" s="2">
        <v>0</v>
      </c>
      <c r="J669" s="2">
        <v>0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>
        <v>0</v>
      </c>
      <c r="T669" s="2">
        <v>0</v>
      </c>
      <c r="U669" s="2">
        <v>0</v>
      </c>
      <c r="V669" s="2">
        <v>0</v>
      </c>
      <c r="W669" s="2">
        <v>0</v>
      </c>
      <c r="X669" s="2">
        <v>0</v>
      </c>
      <c r="Y669" s="2">
        <v>0</v>
      </c>
      <c r="Z669" s="2">
        <v>0</v>
      </c>
      <c r="AA669" s="2">
        <v>0</v>
      </c>
      <c r="AB669" s="2">
        <v>0</v>
      </c>
      <c r="AC669" s="2">
        <v>0</v>
      </c>
      <c r="AD669" s="2">
        <v>0</v>
      </c>
      <c r="AE669" s="2">
        <v>0</v>
      </c>
      <c r="AF669" s="2">
        <v>0</v>
      </c>
      <c r="AG669" s="2">
        <v>0</v>
      </c>
      <c r="AH669" s="2">
        <v>0</v>
      </c>
      <c r="AI669" s="2">
        <v>0</v>
      </c>
      <c r="AJ669" s="2">
        <v>27191.57</v>
      </c>
      <c r="AK669" s="2">
        <v>-5678.7</v>
      </c>
      <c r="AL669" s="2">
        <v>0</v>
      </c>
      <c r="AM669" s="2">
        <v>0</v>
      </c>
      <c r="AN669" s="2">
        <v>0</v>
      </c>
      <c r="AO669" s="2">
        <v>0</v>
      </c>
      <c r="AP669" s="2">
        <v>0</v>
      </c>
      <c r="AQ669" s="2">
        <v>0</v>
      </c>
      <c r="AR669" s="2">
        <v>0</v>
      </c>
      <c r="AS669" s="2">
        <v>0</v>
      </c>
      <c r="AT669" s="2">
        <v>0</v>
      </c>
      <c r="AU669" s="2">
        <v>0</v>
      </c>
      <c r="AV669" s="2">
        <v>0</v>
      </c>
      <c r="AW669" s="2">
        <v>0</v>
      </c>
      <c r="AX669" s="2">
        <v>0</v>
      </c>
      <c r="AY669" s="2">
        <v>0</v>
      </c>
      <c r="AZ669" s="2">
        <v>0</v>
      </c>
      <c r="BA669" s="2">
        <v>0</v>
      </c>
      <c r="BB669" s="3">
        <f t="shared" si="22"/>
        <v>21512.87</v>
      </c>
      <c r="BC669" s="3">
        <f t="shared" si="23"/>
        <v>0</v>
      </c>
    </row>
    <row r="670" spans="1:55">
      <c r="A670" t="s">
        <v>84</v>
      </c>
      <c r="B670">
        <v>578582</v>
      </c>
      <c r="C670" t="s">
        <v>162</v>
      </c>
      <c r="D670" t="s">
        <v>234</v>
      </c>
      <c r="E670" t="s">
        <v>87</v>
      </c>
      <c r="F670" s="2">
        <v>0</v>
      </c>
      <c r="G670" s="2">
        <v>0</v>
      </c>
      <c r="H670" s="2">
        <v>0</v>
      </c>
      <c r="I670" s="2">
        <v>0</v>
      </c>
      <c r="J670" s="2">
        <v>0</v>
      </c>
      <c r="K670" s="2">
        <v>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  <c r="Q670" s="2">
        <v>0</v>
      </c>
      <c r="R670" s="2">
        <v>0</v>
      </c>
      <c r="S670" s="2">
        <v>0</v>
      </c>
      <c r="T670" s="2">
        <v>0</v>
      </c>
      <c r="U670" s="2">
        <v>0</v>
      </c>
      <c r="V670" s="2">
        <v>0</v>
      </c>
      <c r="W670" s="2">
        <v>0</v>
      </c>
      <c r="X670" s="2">
        <v>0</v>
      </c>
      <c r="Y670" s="2">
        <v>0</v>
      </c>
      <c r="Z670" s="2">
        <v>0</v>
      </c>
      <c r="AA670" s="2">
        <v>0</v>
      </c>
      <c r="AB670" s="2">
        <v>0</v>
      </c>
      <c r="AC670" s="2">
        <v>0</v>
      </c>
      <c r="AD670" s="2">
        <v>0</v>
      </c>
      <c r="AE670" s="2">
        <v>0</v>
      </c>
      <c r="AF670" s="2">
        <v>0</v>
      </c>
      <c r="AG670" s="2">
        <v>0</v>
      </c>
      <c r="AH670" s="2">
        <v>0</v>
      </c>
      <c r="AI670" s="2">
        <v>0</v>
      </c>
      <c r="AJ670" s="2">
        <v>10426.74</v>
      </c>
      <c r="AK670" s="2">
        <v>-3476.2</v>
      </c>
      <c r="AL670" s="2">
        <v>0</v>
      </c>
      <c r="AM670" s="2">
        <v>0</v>
      </c>
      <c r="AN670" s="2">
        <v>0</v>
      </c>
      <c r="AO670" s="2">
        <v>0</v>
      </c>
      <c r="AP670" s="2">
        <v>0</v>
      </c>
      <c r="AQ670" s="2">
        <v>0</v>
      </c>
      <c r="AR670" s="2">
        <v>0</v>
      </c>
      <c r="AS670" s="2">
        <v>0</v>
      </c>
      <c r="AT670" s="2">
        <v>0</v>
      </c>
      <c r="AU670" s="2">
        <v>0</v>
      </c>
      <c r="AV670" s="2">
        <v>0</v>
      </c>
      <c r="AW670" s="2">
        <v>0</v>
      </c>
      <c r="AX670" s="2">
        <v>0</v>
      </c>
      <c r="AY670" s="2">
        <v>0</v>
      </c>
      <c r="AZ670" s="2">
        <v>0</v>
      </c>
      <c r="BA670" s="2">
        <v>0</v>
      </c>
      <c r="BB670" s="3">
        <f t="shared" si="22"/>
        <v>6950.54</v>
      </c>
      <c r="BC670" s="3">
        <f t="shared" si="23"/>
        <v>0</v>
      </c>
    </row>
    <row r="671" spans="1:55">
      <c r="A671" t="s">
        <v>84</v>
      </c>
      <c r="B671">
        <v>578582</v>
      </c>
      <c r="C671" t="s">
        <v>162</v>
      </c>
      <c r="D671" t="s">
        <v>232</v>
      </c>
      <c r="E671" t="s">
        <v>89</v>
      </c>
      <c r="F671" s="2">
        <v>0</v>
      </c>
      <c r="G671" s="2">
        <v>0</v>
      </c>
      <c r="H671" s="2">
        <v>0</v>
      </c>
      <c r="I671" s="2">
        <v>0</v>
      </c>
      <c r="J671" s="2">
        <v>0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>
        <v>0</v>
      </c>
      <c r="T671" s="2">
        <v>0</v>
      </c>
      <c r="U671" s="2">
        <v>0</v>
      </c>
      <c r="V671" s="2">
        <v>0</v>
      </c>
      <c r="W671" s="2">
        <v>0</v>
      </c>
      <c r="X671" s="2">
        <v>0</v>
      </c>
      <c r="Y671" s="2">
        <v>0</v>
      </c>
      <c r="Z671" s="2">
        <v>0</v>
      </c>
      <c r="AA671" s="2">
        <v>0</v>
      </c>
      <c r="AB671" s="2">
        <v>0</v>
      </c>
      <c r="AC671" s="2">
        <v>0</v>
      </c>
      <c r="AD671" s="2">
        <v>0</v>
      </c>
      <c r="AE671" s="2">
        <v>0</v>
      </c>
      <c r="AF671" s="2">
        <v>0</v>
      </c>
      <c r="AG671" s="2">
        <v>0</v>
      </c>
      <c r="AH671" s="2">
        <v>0</v>
      </c>
      <c r="AI671" s="2">
        <v>0</v>
      </c>
      <c r="AJ671" s="2">
        <v>547</v>
      </c>
      <c r="AK671" s="2">
        <v>0</v>
      </c>
      <c r="AL671" s="2">
        <v>0</v>
      </c>
      <c r="AM671" s="2">
        <v>0</v>
      </c>
      <c r="AN671" s="2">
        <v>0</v>
      </c>
      <c r="AO671" s="2">
        <v>0</v>
      </c>
      <c r="AP671" s="2">
        <v>0</v>
      </c>
      <c r="AQ671" s="2">
        <v>0</v>
      </c>
      <c r="AR671" s="2">
        <v>0</v>
      </c>
      <c r="AS671" s="2">
        <v>0</v>
      </c>
      <c r="AT671" s="2">
        <v>0</v>
      </c>
      <c r="AU671" s="2">
        <v>0</v>
      </c>
      <c r="AV671" s="2">
        <v>0</v>
      </c>
      <c r="AW671" s="2">
        <v>0</v>
      </c>
      <c r="AX671" s="2">
        <v>0</v>
      </c>
      <c r="AY671" s="2">
        <v>0</v>
      </c>
      <c r="AZ671" s="2">
        <v>0</v>
      </c>
      <c r="BA671" s="2">
        <v>0</v>
      </c>
      <c r="BB671" s="3">
        <f t="shared" si="22"/>
        <v>547</v>
      </c>
      <c r="BC671" s="3">
        <f t="shared" si="23"/>
        <v>0</v>
      </c>
    </row>
    <row r="672" spans="1:55">
      <c r="A672" t="s">
        <v>54</v>
      </c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3">
        <f t="shared" si="22"/>
        <v>0</v>
      </c>
      <c r="BC672" s="3">
        <f t="shared" si="23"/>
        <v>0</v>
      </c>
    </row>
    <row r="673" spans="1:55">
      <c r="A673" t="s">
        <v>84</v>
      </c>
      <c r="B673">
        <v>578582</v>
      </c>
      <c r="C673" t="s">
        <v>162</v>
      </c>
      <c r="D673" t="s">
        <v>235</v>
      </c>
      <c r="E673" t="s">
        <v>95</v>
      </c>
      <c r="F673" s="2">
        <v>0</v>
      </c>
      <c r="G673" s="2">
        <v>0</v>
      </c>
      <c r="H673" s="2">
        <v>0</v>
      </c>
      <c r="I673" s="2">
        <v>0</v>
      </c>
      <c r="J673" s="2">
        <v>0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  <c r="AB673" s="2">
        <v>0</v>
      </c>
      <c r="AC673" s="2">
        <v>0</v>
      </c>
      <c r="AD673" s="2">
        <v>0</v>
      </c>
      <c r="AE673" s="2">
        <v>0</v>
      </c>
      <c r="AF673" s="2">
        <v>0</v>
      </c>
      <c r="AG673" s="2">
        <v>0</v>
      </c>
      <c r="AH673" s="2">
        <v>0</v>
      </c>
      <c r="AI673" s="2">
        <v>0</v>
      </c>
      <c r="AJ673" s="2">
        <v>0</v>
      </c>
      <c r="AK673" s="2">
        <v>0</v>
      </c>
      <c r="AL673" s="2">
        <v>6520.8</v>
      </c>
      <c r="AM673" s="2">
        <v>0</v>
      </c>
      <c r="AN673" s="2">
        <v>7409.48</v>
      </c>
      <c r="AO673" s="2">
        <v>0</v>
      </c>
      <c r="AP673" s="2">
        <v>9541.69</v>
      </c>
      <c r="AQ673" s="2">
        <v>0</v>
      </c>
      <c r="AR673" s="2">
        <v>7681.34</v>
      </c>
      <c r="AS673" s="2">
        <v>0</v>
      </c>
      <c r="AT673" s="2">
        <v>7545.62</v>
      </c>
      <c r="AU673" s="2">
        <v>0</v>
      </c>
      <c r="AV673" s="2">
        <v>6927.6</v>
      </c>
      <c r="AW673" s="2">
        <v>0</v>
      </c>
      <c r="AX673" s="2">
        <v>5659.26</v>
      </c>
      <c r="AY673" s="2">
        <v>0</v>
      </c>
      <c r="AZ673" s="2">
        <v>6013.8</v>
      </c>
      <c r="BA673" s="2">
        <v>0</v>
      </c>
      <c r="BB673" s="3">
        <f t="shared" si="22"/>
        <v>57299.590000000004</v>
      </c>
      <c r="BC673" s="3">
        <f t="shared" si="23"/>
        <v>0</v>
      </c>
    </row>
    <row r="674" spans="1:55">
      <c r="A674" t="s">
        <v>84</v>
      </c>
      <c r="B674">
        <v>578582</v>
      </c>
      <c r="C674" t="s">
        <v>162</v>
      </c>
      <c r="D674" t="s">
        <v>233</v>
      </c>
      <c r="E674" t="s">
        <v>96</v>
      </c>
      <c r="F674" s="2">
        <v>0</v>
      </c>
      <c r="G674" s="2">
        <v>0</v>
      </c>
      <c r="H674" s="2">
        <v>0</v>
      </c>
      <c r="I674" s="2">
        <v>0</v>
      </c>
      <c r="J674" s="2">
        <v>0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0</v>
      </c>
      <c r="T674" s="2">
        <v>0</v>
      </c>
      <c r="U674" s="2">
        <v>0</v>
      </c>
      <c r="V674" s="2">
        <v>0</v>
      </c>
      <c r="W674" s="2">
        <v>0</v>
      </c>
      <c r="X674" s="2">
        <v>0</v>
      </c>
      <c r="Y674" s="2">
        <v>0</v>
      </c>
      <c r="Z674" s="2">
        <v>0</v>
      </c>
      <c r="AA674" s="2">
        <v>0</v>
      </c>
      <c r="AB674" s="2">
        <v>0</v>
      </c>
      <c r="AC674" s="2">
        <v>0</v>
      </c>
      <c r="AD674" s="2">
        <v>0</v>
      </c>
      <c r="AE674" s="2">
        <v>0</v>
      </c>
      <c r="AF674" s="2">
        <v>0</v>
      </c>
      <c r="AG674" s="2">
        <v>0</v>
      </c>
      <c r="AH674" s="2">
        <v>0</v>
      </c>
      <c r="AI674" s="2">
        <v>0</v>
      </c>
      <c r="AJ674" s="2">
        <v>0</v>
      </c>
      <c r="AK674" s="2">
        <v>0</v>
      </c>
      <c r="AL674" s="2">
        <v>65960.399999999994</v>
      </c>
      <c r="AM674" s="2">
        <v>0</v>
      </c>
      <c r="AN674" s="2">
        <v>74949.740000000005</v>
      </c>
      <c r="AO674" s="2">
        <v>0</v>
      </c>
      <c r="AP674" s="2">
        <v>96517.84</v>
      </c>
      <c r="AQ674" s="2">
        <v>0</v>
      </c>
      <c r="AR674" s="2">
        <v>77699.67</v>
      </c>
      <c r="AS674" s="2">
        <v>0</v>
      </c>
      <c r="AT674" s="2">
        <v>76326.81</v>
      </c>
      <c r="AU674" s="2">
        <v>0</v>
      </c>
      <c r="AV674" s="2">
        <v>70075.3</v>
      </c>
      <c r="AW674" s="2">
        <v>0</v>
      </c>
      <c r="AX674" s="2">
        <v>57245.63</v>
      </c>
      <c r="AY674" s="2">
        <v>0</v>
      </c>
      <c r="AZ674" s="2">
        <v>34348.050000000003</v>
      </c>
      <c r="BA674" s="2">
        <v>0</v>
      </c>
      <c r="BB674" s="3">
        <f t="shared" si="22"/>
        <v>553123.44000000006</v>
      </c>
      <c r="BC674" s="3">
        <f t="shared" si="23"/>
        <v>0</v>
      </c>
    </row>
    <row r="675" spans="1:55">
      <c r="A675" t="s">
        <v>84</v>
      </c>
      <c r="B675">
        <v>578582</v>
      </c>
      <c r="C675" t="s">
        <v>162</v>
      </c>
      <c r="D675" t="s">
        <v>234</v>
      </c>
      <c r="E675" t="s">
        <v>94</v>
      </c>
      <c r="F675" s="2">
        <v>0</v>
      </c>
      <c r="G675" s="2">
        <v>0</v>
      </c>
      <c r="H675" s="2">
        <v>0</v>
      </c>
      <c r="I675" s="2">
        <v>0</v>
      </c>
      <c r="J675" s="2">
        <v>0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2">
        <v>0</v>
      </c>
      <c r="Y675" s="2">
        <v>0</v>
      </c>
      <c r="Z675" s="2">
        <v>0</v>
      </c>
      <c r="AA675" s="2">
        <v>0</v>
      </c>
      <c r="AB675" s="2">
        <v>0</v>
      </c>
      <c r="AC675" s="2">
        <v>0</v>
      </c>
      <c r="AD675" s="2">
        <v>0</v>
      </c>
      <c r="AE675" s="2">
        <v>0</v>
      </c>
      <c r="AF675" s="2">
        <v>0</v>
      </c>
      <c r="AG675" s="2">
        <v>0</v>
      </c>
      <c r="AH675" s="2">
        <v>0</v>
      </c>
      <c r="AI675" s="2">
        <v>0</v>
      </c>
      <c r="AJ675" s="2">
        <v>0</v>
      </c>
      <c r="AK675" s="2">
        <v>0</v>
      </c>
      <c r="AL675" s="2">
        <v>6950.54</v>
      </c>
      <c r="AM675" s="2">
        <v>0</v>
      </c>
      <c r="AN675" s="2">
        <v>6950.54</v>
      </c>
      <c r="AO675" s="2">
        <v>0</v>
      </c>
      <c r="AP675" s="2">
        <v>6950.54</v>
      </c>
      <c r="AQ675" s="2">
        <v>0</v>
      </c>
      <c r="AR675" s="2">
        <v>6703.83</v>
      </c>
      <c r="AS675" s="2">
        <v>0</v>
      </c>
      <c r="AT675" s="2">
        <v>6027.78</v>
      </c>
      <c r="AU675" s="2">
        <v>0</v>
      </c>
      <c r="AV675" s="2">
        <v>6027.78</v>
      </c>
      <c r="AW675" s="2">
        <v>0</v>
      </c>
      <c r="AX675" s="2">
        <v>6027.78</v>
      </c>
      <c r="AY675" s="2">
        <v>0</v>
      </c>
      <c r="AZ675" s="2">
        <v>6027.78</v>
      </c>
      <c r="BA675" s="2">
        <v>0</v>
      </c>
      <c r="BB675" s="3">
        <f t="shared" si="22"/>
        <v>51666.569999999992</v>
      </c>
      <c r="BC675" s="3">
        <f t="shared" si="23"/>
        <v>0</v>
      </c>
    </row>
    <row r="676" spans="1:55">
      <c r="A676" t="s">
        <v>84</v>
      </c>
      <c r="B676">
        <v>578582</v>
      </c>
      <c r="C676" t="s">
        <v>162</v>
      </c>
      <c r="D676" t="s">
        <v>232</v>
      </c>
      <c r="E676" t="s">
        <v>89</v>
      </c>
      <c r="F676" s="2">
        <v>0</v>
      </c>
      <c r="G676" s="2">
        <v>0</v>
      </c>
      <c r="H676" s="2">
        <v>0</v>
      </c>
      <c r="I676" s="2">
        <v>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  <c r="AB676" s="2">
        <v>0</v>
      </c>
      <c r="AC676" s="2">
        <v>0</v>
      </c>
      <c r="AD676" s="2">
        <v>0</v>
      </c>
      <c r="AE676" s="2">
        <v>0</v>
      </c>
      <c r="AF676" s="2">
        <v>0</v>
      </c>
      <c r="AG676" s="2">
        <v>0</v>
      </c>
      <c r="AH676" s="2">
        <v>0</v>
      </c>
      <c r="AI676" s="2">
        <v>0</v>
      </c>
      <c r="AJ676" s="2">
        <v>0</v>
      </c>
      <c r="AK676" s="2">
        <v>0</v>
      </c>
      <c r="AL676" s="2">
        <v>547</v>
      </c>
      <c r="AM676" s="2">
        <v>0</v>
      </c>
      <c r="AN676" s="2">
        <v>547</v>
      </c>
      <c r="AO676" s="2">
        <v>0</v>
      </c>
      <c r="AP676" s="2">
        <v>547</v>
      </c>
      <c r="AQ676" s="2">
        <v>0</v>
      </c>
      <c r="AR676" s="2">
        <v>547</v>
      </c>
      <c r="AS676" s="2">
        <v>0</v>
      </c>
      <c r="AT676" s="2">
        <v>547</v>
      </c>
      <c r="AU676" s="2">
        <v>0</v>
      </c>
      <c r="AV676" s="2">
        <v>547</v>
      </c>
      <c r="AW676" s="2">
        <v>0</v>
      </c>
      <c r="AX676" s="2">
        <v>547</v>
      </c>
      <c r="AY676" s="2">
        <v>0</v>
      </c>
      <c r="AZ676" s="2">
        <v>547</v>
      </c>
      <c r="BA676" s="2">
        <v>0</v>
      </c>
      <c r="BB676" s="3">
        <f t="shared" si="22"/>
        <v>4376</v>
      </c>
      <c r="BC676" s="3">
        <f t="shared" si="23"/>
        <v>0</v>
      </c>
    </row>
    <row r="677" spans="1:55">
      <c r="A677" t="s">
        <v>54</v>
      </c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3">
        <f t="shared" ref="BB677:BB740" si="24">SUM(AD677:BA677)</f>
        <v>0</v>
      </c>
      <c r="BC677" s="3">
        <f t="shared" ref="BC677:BC740" si="25">SUM(F677:AC677)</f>
        <v>0</v>
      </c>
    </row>
    <row r="678" spans="1:55">
      <c r="A678" t="s">
        <v>54</v>
      </c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3">
        <f t="shared" si="24"/>
        <v>0</v>
      </c>
      <c r="BC678" s="3">
        <f t="shared" si="25"/>
        <v>0</v>
      </c>
    </row>
    <row r="679" spans="1:55">
      <c r="A679" t="s">
        <v>165</v>
      </c>
      <c r="B679">
        <v>161293</v>
      </c>
      <c r="C679" t="s">
        <v>166</v>
      </c>
      <c r="E679" t="s">
        <v>167</v>
      </c>
      <c r="F679" s="2">
        <v>840.25</v>
      </c>
      <c r="G679" s="2">
        <v>0</v>
      </c>
      <c r="H679" s="2">
        <v>810.12</v>
      </c>
      <c r="I679" s="2">
        <v>0</v>
      </c>
      <c r="J679" s="2">
        <v>661.35</v>
      </c>
      <c r="K679" s="2">
        <v>0</v>
      </c>
      <c r="L679" s="2">
        <v>705.01</v>
      </c>
      <c r="M679" s="2">
        <v>0</v>
      </c>
      <c r="N679" s="2">
        <v>1953.92</v>
      </c>
      <c r="O679" s="2">
        <v>0</v>
      </c>
      <c r="P679" s="2">
        <v>4355.96</v>
      </c>
      <c r="Q679" s="2">
        <v>0</v>
      </c>
      <c r="R679" s="2">
        <v>3696.54</v>
      </c>
      <c r="S679" s="2">
        <v>0</v>
      </c>
      <c r="T679" s="2">
        <v>2488.86</v>
      </c>
      <c r="U679" s="2">
        <v>0</v>
      </c>
      <c r="V679" s="2">
        <v>1468.97</v>
      </c>
      <c r="W679" s="2">
        <v>0</v>
      </c>
      <c r="X679" s="2">
        <v>440.85</v>
      </c>
      <c r="Y679" s="2">
        <v>0</v>
      </c>
      <c r="Z679" s="2">
        <v>337.95</v>
      </c>
      <c r="AA679" s="2">
        <v>0</v>
      </c>
      <c r="AB679" s="2">
        <v>288.8</v>
      </c>
      <c r="AC679" s="2">
        <v>0</v>
      </c>
      <c r="AD679" s="2">
        <v>275.42</v>
      </c>
      <c r="AE679" s="2">
        <v>0</v>
      </c>
      <c r="AF679" s="2">
        <v>330.9</v>
      </c>
      <c r="AG679" s="2">
        <v>0</v>
      </c>
      <c r="AH679" s="2">
        <v>308.70999999999998</v>
      </c>
      <c r="AI679" s="2">
        <v>0</v>
      </c>
      <c r="AJ679" s="2">
        <v>306.89</v>
      </c>
      <c r="AK679" s="2">
        <v>0</v>
      </c>
      <c r="AL679" s="2">
        <v>371.94</v>
      </c>
      <c r="AM679" s="2">
        <v>0</v>
      </c>
      <c r="AN679" s="2">
        <v>2048.35</v>
      </c>
      <c r="AO679" s="2">
        <v>0</v>
      </c>
      <c r="AP679" s="2">
        <v>3461.41</v>
      </c>
      <c r="AQ679" s="2">
        <v>0</v>
      </c>
      <c r="AR679" s="2">
        <v>2843.72</v>
      </c>
      <c r="AS679" s="2">
        <v>0</v>
      </c>
      <c r="AT679" s="2">
        <v>150.18</v>
      </c>
      <c r="AU679" s="2">
        <v>0</v>
      </c>
      <c r="AV679" s="2">
        <v>33.44</v>
      </c>
      <c r="AW679" s="2">
        <v>-0.76</v>
      </c>
      <c r="AX679" s="2">
        <v>0.61</v>
      </c>
      <c r="AY679" s="2">
        <v>0</v>
      </c>
      <c r="AZ679" s="2">
        <v>0</v>
      </c>
      <c r="BA679" s="2">
        <v>0</v>
      </c>
      <c r="BB679" s="3">
        <f t="shared" si="24"/>
        <v>10130.810000000001</v>
      </c>
      <c r="BC679" s="3">
        <f t="shared" si="25"/>
        <v>18048.580000000002</v>
      </c>
    </row>
    <row r="680" spans="1:55">
      <c r="A680" t="s">
        <v>165</v>
      </c>
      <c r="B680">
        <v>161293</v>
      </c>
      <c r="C680" t="s">
        <v>166</v>
      </c>
      <c r="E680" t="s">
        <v>168</v>
      </c>
      <c r="F680" s="2">
        <v>531</v>
      </c>
      <c r="G680" s="2">
        <v>0</v>
      </c>
      <c r="H680" s="2">
        <v>531</v>
      </c>
      <c r="I680" s="2">
        <v>0</v>
      </c>
      <c r="J680" s="2">
        <v>531</v>
      </c>
      <c r="K680" s="2">
        <v>0</v>
      </c>
      <c r="L680" s="2">
        <v>531</v>
      </c>
      <c r="M680" s="2">
        <v>0</v>
      </c>
      <c r="N680" s="2">
        <v>531</v>
      </c>
      <c r="O680" s="2">
        <v>0</v>
      </c>
      <c r="P680" s="2">
        <v>531</v>
      </c>
      <c r="Q680" s="2">
        <v>0</v>
      </c>
      <c r="R680" s="2">
        <v>531</v>
      </c>
      <c r="S680" s="2">
        <v>0</v>
      </c>
      <c r="T680" s="2">
        <v>531</v>
      </c>
      <c r="U680" s="2">
        <v>0</v>
      </c>
      <c r="V680" s="2">
        <v>531</v>
      </c>
      <c r="W680" s="2">
        <v>0</v>
      </c>
      <c r="X680" s="2">
        <v>531</v>
      </c>
      <c r="Y680" s="2">
        <v>0</v>
      </c>
      <c r="Z680" s="2">
        <v>531</v>
      </c>
      <c r="AA680" s="2">
        <v>0</v>
      </c>
      <c r="AB680" s="2">
        <v>600</v>
      </c>
      <c r="AC680" s="2">
        <v>0</v>
      </c>
      <c r="AD680" s="2">
        <v>600</v>
      </c>
      <c r="AE680" s="2">
        <v>0</v>
      </c>
      <c r="AF680" s="2">
        <v>600</v>
      </c>
      <c r="AG680" s="2">
        <v>0</v>
      </c>
      <c r="AH680" s="2">
        <v>600</v>
      </c>
      <c r="AI680" s="2">
        <v>0</v>
      </c>
      <c r="AJ680" s="2">
        <v>600</v>
      </c>
      <c r="AK680" s="2">
        <v>0</v>
      </c>
      <c r="AL680" s="2">
        <v>600</v>
      </c>
      <c r="AM680" s="2">
        <v>0</v>
      </c>
      <c r="AN680" s="2">
        <v>600</v>
      </c>
      <c r="AO680" s="2">
        <v>0</v>
      </c>
      <c r="AP680" s="2">
        <v>600</v>
      </c>
      <c r="AQ680" s="2">
        <v>0</v>
      </c>
      <c r="AR680" s="2">
        <v>600</v>
      </c>
      <c r="AS680" s="2">
        <v>0</v>
      </c>
      <c r="AT680" s="2">
        <v>600</v>
      </c>
      <c r="AU680" s="2">
        <v>0</v>
      </c>
      <c r="AV680" s="2">
        <v>600</v>
      </c>
      <c r="AW680" s="2">
        <v>0</v>
      </c>
      <c r="AX680" s="2">
        <v>600</v>
      </c>
      <c r="AY680" s="2">
        <v>0</v>
      </c>
      <c r="AZ680" s="2">
        <v>0</v>
      </c>
      <c r="BA680" s="2">
        <v>0</v>
      </c>
      <c r="BB680" s="3">
        <f t="shared" si="24"/>
        <v>6600</v>
      </c>
      <c r="BC680" s="3">
        <f t="shared" si="25"/>
        <v>6441</v>
      </c>
    </row>
    <row r="681" spans="1:55">
      <c r="A681" t="s">
        <v>165</v>
      </c>
      <c r="B681">
        <v>161293</v>
      </c>
      <c r="C681" t="s">
        <v>166</v>
      </c>
      <c r="E681" t="s">
        <v>64</v>
      </c>
      <c r="F681" s="2">
        <v>187.65</v>
      </c>
      <c r="G681" s="2">
        <v>0</v>
      </c>
      <c r="H681" s="2">
        <v>185.22</v>
      </c>
      <c r="I681" s="2">
        <v>0</v>
      </c>
      <c r="J681" s="2">
        <v>173.25</v>
      </c>
      <c r="K681" s="2">
        <v>0</v>
      </c>
      <c r="L681" s="2">
        <v>176.76</v>
      </c>
      <c r="M681" s="2">
        <v>0</v>
      </c>
      <c r="N681" s="2">
        <v>277.31</v>
      </c>
      <c r="O681" s="2">
        <v>0</v>
      </c>
      <c r="P681" s="2">
        <v>641.53</v>
      </c>
      <c r="Q681" s="2">
        <v>0</v>
      </c>
      <c r="R681" s="2">
        <v>536.07000000000005</v>
      </c>
      <c r="S681" s="2">
        <v>0</v>
      </c>
      <c r="T681" s="2">
        <v>342.92</v>
      </c>
      <c r="U681" s="2">
        <v>0</v>
      </c>
      <c r="V681" s="2">
        <v>238.27</v>
      </c>
      <c r="W681" s="2">
        <v>0</v>
      </c>
      <c r="X681" s="2">
        <v>155.49</v>
      </c>
      <c r="Y681" s="2">
        <v>0</v>
      </c>
      <c r="Z681" s="2">
        <v>147.21</v>
      </c>
      <c r="AA681" s="2">
        <v>0</v>
      </c>
      <c r="AB681" s="2">
        <v>142.49</v>
      </c>
      <c r="AC681" s="2">
        <v>0</v>
      </c>
      <c r="AD681" s="2">
        <v>141.44999999999999</v>
      </c>
      <c r="AE681" s="2">
        <v>0</v>
      </c>
      <c r="AF681" s="2">
        <v>145.76</v>
      </c>
      <c r="AG681" s="2">
        <v>0</v>
      </c>
      <c r="AH681" s="2">
        <v>144.04</v>
      </c>
      <c r="AI681" s="2">
        <v>0</v>
      </c>
      <c r="AJ681" s="2">
        <v>143.88999999999999</v>
      </c>
      <c r="AK681" s="2">
        <v>0</v>
      </c>
      <c r="AL681" s="2">
        <v>148.96</v>
      </c>
      <c r="AM681" s="2">
        <v>0</v>
      </c>
      <c r="AN681" s="2">
        <v>279.49</v>
      </c>
      <c r="AO681" s="2">
        <v>0</v>
      </c>
      <c r="AP681" s="2">
        <v>479.11</v>
      </c>
      <c r="AQ681" s="2">
        <v>0</v>
      </c>
      <c r="AR681" s="2">
        <v>384.17</v>
      </c>
      <c r="AS681" s="2">
        <v>0</v>
      </c>
      <c r="AT681" s="2">
        <v>131.69</v>
      </c>
      <c r="AU681" s="2">
        <v>0</v>
      </c>
      <c r="AV681" s="2">
        <v>122.6</v>
      </c>
      <c r="AW681" s="2">
        <v>-0.06</v>
      </c>
      <c r="AX681" s="2">
        <v>120.05</v>
      </c>
      <c r="AY681" s="2">
        <v>0</v>
      </c>
      <c r="AZ681" s="2">
        <v>0</v>
      </c>
      <c r="BA681" s="2">
        <v>0</v>
      </c>
      <c r="BB681" s="3">
        <f t="shared" si="24"/>
        <v>2241.1500000000005</v>
      </c>
      <c r="BC681" s="3">
        <f t="shared" si="25"/>
        <v>3204.17</v>
      </c>
    </row>
    <row r="682" spans="1:55">
      <c r="A682" t="s">
        <v>54</v>
      </c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3">
        <f t="shared" si="24"/>
        <v>0</v>
      </c>
      <c r="BC682" s="3">
        <f t="shared" si="25"/>
        <v>0</v>
      </c>
    </row>
    <row r="683" spans="1:55">
      <c r="A683" t="s">
        <v>165</v>
      </c>
      <c r="B683">
        <v>161293</v>
      </c>
      <c r="C683" t="s">
        <v>166</v>
      </c>
      <c r="E683" t="s">
        <v>169</v>
      </c>
      <c r="F683" s="2">
        <v>0</v>
      </c>
      <c r="G683" s="2">
        <v>0</v>
      </c>
      <c r="H683" s="2">
        <v>-362.42</v>
      </c>
      <c r="I683" s="2">
        <v>0</v>
      </c>
      <c r="J683" s="2">
        <v>-494.26</v>
      </c>
      <c r="K683" s="2">
        <v>0</v>
      </c>
      <c r="L683" s="2">
        <v>-329.89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>
        <v>0</v>
      </c>
      <c r="T683" s="2">
        <v>-3092.19</v>
      </c>
      <c r="U683" s="2">
        <v>0</v>
      </c>
      <c r="V683" s="2">
        <v>-1105.1099999999999</v>
      </c>
      <c r="W683" s="2">
        <v>0</v>
      </c>
      <c r="X683" s="2">
        <v>-75.72</v>
      </c>
      <c r="Y683" s="2">
        <v>0</v>
      </c>
      <c r="Z683" s="2">
        <v>0</v>
      </c>
      <c r="AA683" s="2">
        <v>0</v>
      </c>
      <c r="AB683" s="2">
        <v>-178.83</v>
      </c>
      <c r="AC683" s="2">
        <v>0</v>
      </c>
      <c r="AD683" s="2">
        <v>0</v>
      </c>
      <c r="AE683" s="2">
        <v>0</v>
      </c>
      <c r="AF683" s="2">
        <v>-694.93</v>
      </c>
      <c r="AG683" s="2">
        <v>0</v>
      </c>
      <c r="AH683" s="2">
        <v>-492.96</v>
      </c>
      <c r="AI683" s="2">
        <v>0</v>
      </c>
      <c r="AJ683" s="2">
        <v>-126.71</v>
      </c>
      <c r="AK683" s="2">
        <v>0</v>
      </c>
      <c r="AL683" s="2">
        <v>-80.7</v>
      </c>
      <c r="AM683" s="2">
        <v>0</v>
      </c>
      <c r="AN683" s="2">
        <v>0</v>
      </c>
      <c r="AO683" s="2">
        <v>0</v>
      </c>
      <c r="AP683" s="2">
        <v>0</v>
      </c>
      <c r="AQ683" s="2">
        <v>0</v>
      </c>
      <c r="AR683" s="2">
        <v>-1620.54</v>
      </c>
      <c r="AS683" s="2">
        <v>0</v>
      </c>
      <c r="AT683" s="2">
        <v>-1141.72</v>
      </c>
      <c r="AU683" s="2">
        <v>0</v>
      </c>
      <c r="AV683" s="2">
        <v>-238.95</v>
      </c>
      <c r="AW683" s="2">
        <v>0</v>
      </c>
      <c r="AX683" s="2">
        <v>-68.75</v>
      </c>
      <c r="AY683" s="2">
        <v>68.75</v>
      </c>
      <c r="AZ683" s="2">
        <v>0</v>
      </c>
      <c r="BA683" s="2">
        <v>-68.75</v>
      </c>
      <c r="BB683" s="3">
        <f t="shared" si="24"/>
        <v>-4465.26</v>
      </c>
      <c r="BC683" s="3">
        <f t="shared" si="25"/>
        <v>-5638.42</v>
      </c>
    </row>
    <row r="684" spans="1:55">
      <c r="A684" t="s">
        <v>54</v>
      </c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3">
        <f t="shared" si="24"/>
        <v>0</v>
      </c>
      <c r="BC684" s="3">
        <f t="shared" si="25"/>
        <v>0</v>
      </c>
    </row>
    <row r="685" spans="1:55">
      <c r="A685" t="s">
        <v>165</v>
      </c>
      <c r="B685">
        <v>161293</v>
      </c>
      <c r="C685" t="s">
        <v>166</v>
      </c>
      <c r="E685" t="s">
        <v>170</v>
      </c>
      <c r="F685" s="2">
        <v>50.22</v>
      </c>
      <c r="G685" s="2">
        <v>0</v>
      </c>
      <c r="H685" s="2">
        <v>65.67</v>
      </c>
      <c r="I685" s="2">
        <v>0</v>
      </c>
      <c r="J685" s="2">
        <v>58.33</v>
      </c>
      <c r="K685" s="2">
        <v>0</v>
      </c>
      <c r="L685" s="2">
        <v>73.91</v>
      </c>
      <c r="M685" s="2">
        <v>0</v>
      </c>
      <c r="N685" s="2">
        <v>175.34</v>
      </c>
      <c r="O685" s="2">
        <v>0</v>
      </c>
      <c r="P685" s="2">
        <v>345.29</v>
      </c>
      <c r="Q685" s="2">
        <v>0</v>
      </c>
      <c r="R685" s="2">
        <v>496.31</v>
      </c>
      <c r="S685" s="2">
        <v>0</v>
      </c>
      <c r="T685" s="2">
        <v>372.41</v>
      </c>
      <c r="U685" s="2">
        <v>0</v>
      </c>
      <c r="V685" s="2">
        <v>236.19</v>
      </c>
      <c r="W685" s="2">
        <v>0</v>
      </c>
      <c r="X685" s="2">
        <v>66.34</v>
      </c>
      <c r="Y685" s="2">
        <v>0</v>
      </c>
      <c r="Z685" s="2">
        <v>22.6</v>
      </c>
      <c r="AA685" s="2">
        <v>0</v>
      </c>
      <c r="AB685" s="2">
        <v>21.81</v>
      </c>
      <c r="AC685" s="2">
        <v>0</v>
      </c>
      <c r="AD685" s="2">
        <v>39.22</v>
      </c>
      <c r="AE685" s="2">
        <v>0</v>
      </c>
      <c r="AF685" s="2">
        <v>125.83</v>
      </c>
      <c r="AG685" s="2">
        <v>0</v>
      </c>
      <c r="AH685" s="2">
        <v>69.02</v>
      </c>
      <c r="AI685" s="2">
        <v>0</v>
      </c>
      <c r="AJ685" s="2">
        <v>81.06</v>
      </c>
      <c r="AK685" s="2">
        <v>0</v>
      </c>
      <c r="AL685" s="2">
        <v>92.4</v>
      </c>
      <c r="AM685" s="2">
        <v>0</v>
      </c>
      <c r="AN685" s="2">
        <v>466.41</v>
      </c>
      <c r="AO685" s="2">
        <v>0</v>
      </c>
      <c r="AP685" s="2">
        <v>206.74</v>
      </c>
      <c r="AQ685" s="2">
        <v>0</v>
      </c>
      <c r="AR685" s="2">
        <v>275.2</v>
      </c>
      <c r="AS685" s="2">
        <v>0</v>
      </c>
      <c r="AT685" s="2">
        <v>250.7</v>
      </c>
      <c r="AU685" s="2">
        <v>0</v>
      </c>
      <c r="AV685" s="2">
        <v>58.43</v>
      </c>
      <c r="AW685" s="2">
        <v>0</v>
      </c>
      <c r="AX685" s="2">
        <v>13.75</v>
      </c>
      <c r="AY685" s="2">
        <v>-13.75</v>
      </c>
      <c r="AZ685" s="2">
        <v>0</v>
      </c>
      <c r="BA685" s="2">
        <v>13.75</v>
      </c>
      <c r="BB685" s="3">
        <f t="shared" si="24"/>
        <v>1678.7600000000002</v>
      </c>
      <c r="BC685" s="3">
        <f t="shared" si="25"/>
        <v>1984.4199999999998</v>
      </c>
    </row>
    <row r="686" spans="1:55">
      <c r="A686" t="s">
        <v>54</v>
      </c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3">
        <f t="shared" si="24"/>
        <v>0</v>
      </c>
      <c r="BC686" s="3">
        <f t="shared" si="25"/>
        <v>0</v>
      </c>
    </row>
    <row r="687" spans="1:55">
      <c r="A687" t="s">
        <v>165</v>
      </c>
      <c r="B687">
        <v>161293</v>
      </c>
      <c r="C687" t="s">
        <v>166</v>
      </c>
      <c r="E687" t="s">
        <v>171</v>
      </c>
      <c r="F687" s="2">
        <v>29.84</v>
      </c>
      <c r="G687" s="2">
        <v>0</v>
      </c>
      <c r="H687" s="2">
        <v>0</v>
      </c>
      <c r="I687" s="2">
        <v>0</v>
      </c>
      <c r="J687" s="2">
        <v>0</v>
      </c>
      <c r="K687" s="2">
        <v>0</v>
      </c>
      <c r="L687" s="2">
        <v>0</v>
      </c>
      <c r="M687" s="2">
        <v>0</v>
      </c>
      <c r="N687" s="2">
        <v>2188.59</v>
      </c>
      <c r="O687" s="2">
        <v>0</v>
      </c>
      <c r="P687" s="2">
        <v>2311.61</v>
      </c>
      <c r="Q687" s="2">
        <v>0</v>
      </c>
      <c r="R687" s="2">
        <v>2721.24</v>
      </c>
      <c r="S687" s="2">
        <v>0</v>
      </c>
      <c r="T687" s="2">
        <v>0</v>
      </c>
      <c r="U687" s="2">
        <v>0</v>
      </c>
      <c r="V687" s="2">
        <v>0</v>
      </c>
      <c r="W687" s="2">
        <v>0</v>
      </c>
      <c r="X687" s="2">
        <v>0</v>
      </c>
      <c r="Y687" s="2">
        <v>0</v>
      </c>
      <c r="Z687" s="2">
        <v>23.47</v>
      </c>
      <c r="AA687" s="2">
        <v>0</v>
      </c>
      <c r="AB687" s="2">
        <v>0</v>
      </c>
      <c r="AC687" s="2">
        <v>0</v>
      </c>
      <c r="AD687" s="2">
        <v>41.38</v>
      </c>
      <c r="AE687" s="2">
        <v>0</v>
      </c>
      <c r="AF687" s="2">
        <v>0</v>
      </c>
      <c r="AG687" s="2">
        <v>0</v>
      </c>
      <c r="AH687" s="2">
        <v>0</v>
      </c>
      <c r="AI687" s="2">
        <v>0</v>
      </c>
      <c r="AJ687" s="2">
        <v>0</v>
      </c>
      <c r="AK687" s="2">
        <v>0</v>
      </c>
      <c r="AL687" s="2">
        <v>0</v>
      </c>
      <c r="AM687" s="2">
        <v>0</v>
      </c>
      <c r="AN687" s="2">
        <v>71.45</v>
      </c>
      <c r="AO687" s="2">
        <v>0</v>
      </c>
      <c r="AP687" s="2">
        <v>1365.22</v>
      </c>
      <c r="AQ687" s="2">
        <v>0</v>
      </c>
      <c r="AR687" s="2">
        <v>0</v>
      </c>
      <c r="AS687" s="2">
        <v>0</v>
      </c>
      <c r="AT687" s="2">
        <v>0</v>
      </c>
      <c r="AU687" s="2">
        <v>0</v>
      </c>
      <c r="AV687" s="2">
        <v>0</v>
      </c>
      <c r="AW687" s="2">
        <v>0</v>
      </c>
      <c r="AX687" s="2">
        <v>0</v>
      </c>
      <c r="AY687" s="2">
        <v>0</v>
      </c>
      <c r="AZ687" s="2">
        <v>0</v>
      </c>
      <c r="BA687" s="2">
        <v>0</v>
      </c>
      <c r="BB687" s="3">
        <f t="shared" si="24"/>
        <v>1478.05</v>
      </c>
      <c r="BC687" s="3">
        <f t="shared" si="25"/>
        <v>7274.7500000000009</v>
      </c>
    </row>
    <row r="688" spans="1:55">
      <c r="A688" t="s">
        <v>54</v>
      </c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3">
        <f t="shared" si="24"/>
        <v>0</v>
      </c>
      <c r="BC688" s="3">
        <f t="shared" si="25"/>
        <v>0</v>
      </c>
    </row>
    <row r="689" spans="1:55">
      <c r="A689" t="s">
        <v>165</v>
      </c>
      <c r="B689">
        <v>166550</v>
      </c>
      <c r="C689" t="s">
        <v>172</v>
      </c>
      <c r="E689" t="s">
        <v>173</v>
      </c>
      <c r="F689" s="2">
        <v>2034.25</v>
      </c>
      <c r="G689" s="2">
        <v>0</v>
      </c>
      <c r="H689" s="2">
        <v>2271.5</v>
      </c>
      <c r="I689" s="2">
        <v>0</v>
      </c>
      <c r="J689" s="2">
        <v>2191.9499999999998</v>
      </c>
      <c r="K689" s="2">
        <v>0</v>
      </c>
      <c r="L689" s="2">
        <v>2971.4</v>
      </c>
      <c r="M689" s="2">
        <v>0</v>
      </c>
      <c r="N689" s="2">
        <v>3386.45</v>
      </c>
      <c r="O689" s="2">
        <v>0</v>
      </c>
      <c r="P689" s="2">
        <v>4862.75</v>
      </c>
      <c r="Q689" s="2">
        <v>0</v>
      </c>
      <c r="R689" s="2">
        <v>5237.8</v>
      </c>
      <c r="S689" s="2">
        <v>0</v>
      </c>
      <c r="T689" s="2">
        <v>3911.25</v>
      </c>
      <c r="U689" s="2">
        <v>0</v>
      </c>
      <c r="V689" s="2">
        <v>4302.55</v>
      </c>
      <c r="W689" s="2">
        <v>0</v>
      </c>
      <c r="X689" s="2">
        <v>3600.9</v>
      </c>
      <c r="Y689" s="2">
        <v>0</v>
      </c>
      <c r="Z689" s="2">
        <v>3362.15</v>
      </c>
      <c r="AA689" s="2">
        <v>0</v>
      </c>
      <c r="AB689" s="2">
        <v>2609.9299999999998</v>
      </c>
      <c r="AC689" s="2">
        <v>0</v>
      </c>
      <c r="AD689" s="2">
        <v>2241.98</v>
      </c>
      <c r="AE689" s="2">
        <v>0</v>
      </c>
      <c r="AF689" s="2">
        <v>2377.6</v>
      </c>
      <c r="AG689" s="2">
        <v>0</v>
      </c>
      <c r="AH689" s="2">
        <v>2588.35</v>
      </c>
      <c r="AI689" s="2">
        <v>0</v>
      </c>
      <c r="AJ689" s="2">
        <v>3269.14</v>
      </c>
      <c r="AK689" s="2">
        <v>0</v>
      </c>
      <c r="AL689" s="2">
        <v>4184.3900000000003</v>
      </c>
      <c r="AM689" s="2">
        <v>0</v>
      </c>
      <c r="AN689" s="2">
        <v>4719.1000000000004</v>
      </c>
      <c r="AO689" s="2">
        <v>0</v>
      </c>
      <c r="AP689" s="2">
        <v>5374.62</v>
      </c>
      <c r="AQ689" s="2">
        <v>0</v>
      </c>
      <c r="AR689" s="2">
        <v>5660.77</v>
      </c>
      <c r="AS689" s="2">
        <v>0</v>
      </c>
      <c r="AT689" s="2">
        <v>4561.08</v>
      </c>
      <c r="AU689" s="2">
        <v>0</v>
      </c>
      <c r="AV689" s="2">
        <v>4049.19</v>
      </c>
      <c r="AW689" s="2">
        <v>0</v>
      </c>
      <c r="AX689" s="2">
        <v>3379.64</v>
      </c>
      <c r="AY689" s="2">
        <v>0</v>
      </c>
      <c r="AZ689" s="2">
        <v>2247.1</v>
      </c>
      <c r="BA689" s="2">
        <v>0</v>
      </c>
      <c r="BB689" s="3">
        <f t="shared" si="24"/>
        <v>44652.959999999999</v>
      </c>
      <c r="BC689" s="3">
        <f t="shared" si="25"/>
        <v>40742.879999999997</v>
      </c>
    </row>
    <row r="690" spans="1:55">
      <c r="A690" t="s">
        <v>165</v>
      </c>
      <c r="B690">
        <v>166550</v>
      </c>
      <c r="C690" t="s">
        <v>172</v>
      </c>
      <c r="E690" t="s">
        <v>168</v>
      </c>
      <c r="F690" s="2">
        <v>531</v>
      </c>
      <c r="G690" s="2">
        <v>0</v>
      </c>
      <c r="H690" s="2">
        <v>531</v>
      </c>
      <c r="I690" s="2">
        <v>0</v>
      </c>
      <c r="J690" s="2">
        <v>531</v>
      </c>
      <c r="K690" s="2">
        <v>0</v>
      </c>
      <c r="L690" s="2">
        <v>531</v>
      </c>
      <c r="M690" s="2">
        <v>0</v>
      </c>
      <c r="N690" s="2">
        <v>531</v>
      </c>
      <c r="O690" s="2">
        <v>0</v>
      </c>
      <c r="P690" s="2">
        <v>531</v>
      </c>
      <c r="Q690" s="2">
        <v>0</v>
      </c>
      <c r="R690" s="2">
        <v>531</v>
      </c>
      <c r="S690" s="2">
        <v>0</v>
      </c>
      <c r="T690" s="2">
        <v>531</v>
      </c>
      <c r="U690" s="2">
        <v>0</v>
      </c>
      <c r="V690" s="2">
        <v>531</v>
      </c>
      <c r="W690" s="2">
        <v>0</v>
      </c>
      <c r="X690" s="2">
        <v>531</v>
      </c>
      <c r="Y690" s="2">
        <v>0</v>
      </c>
      <c r="Z690" s="2">
        <v>531</v>
      </c>
      <c r="AA690" s="2">
        <v>0</v>
      </c>
      <c r="AB690" s="2">
        <v>600</v>
      </c>
      <c r="AC690" s="2">
        <v>0</v>
      </c>
      <c r="AD690" s="2">
        <v>600</v>
      </c>
      <c r="AE690" s="2">
        <v>0</v>
      </c>
      <c r="AF690" s="2">
        <v>600</v>
      </c>
      <c r="AG690" s="2">
        <v>0</v>
      </c>
      <c r="AH690" s="2">
        <v>600</v>
      </c>
      <c r="AI690" s="2">
        <v>0</v>
      </c>
      <c r="AJ690" s="2">
        <v>600</v>
      </c>
      <c r="AK690" s="2">
        <v>0</v>
      </c>
      <c r="AL690" s="2">
        <v>600</v>
      </c>
      <c r="AM690" s="2">
        <v>0</v>
      </c>
      <c r="AN690" s="2">
        <v>600</v>
      </c>
      <c r="AO690" s="2">
        <v>0</v>
      </c>
      <c r="AP690" s="2">
        <v>600</v>
      </c>
      <c r="AQ690" s="2">
        <v>0</v>
      </c>
      <c r="AR690" s="2">
        <v>600</v>
      </c>
      <c r="AS690" s="2">
        <v>0</v>
      </c>
      <c r="AT690" s="2">
        <v>600</v>
      </c>
      <c r="AU690" s="2">
        <v>0</v>
      </c>
      <c r="AV690" s="2">
        <v>600</v>
      </c>
      <c r="AW690" s="2">
        <v>0</v>
      </c>
      <c r="AX690" s="2">
        <v>600</v>
      </c>
      <c r="AY690" s="2">
        <v>0</v>
      </c>
      <c r="AZ690" s="2">
        <v>620</v>
      </c>
      <c r="BA690" s="2">
        <v>0</v>
      </c>
      <c r="BB690" s="3">
        <f t="shared" si="24"/>
        <v>7220</v>
      </c>
      <c r="BC690" s="3">
        <f t="shared" si="25"/>
        <v>6441</v>
      </c>
    </row>
    <row r="691" spans="1:55">
      <c r="A691" t="s">
        <v>54</v>
      </c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3">
        <f t="shared" si="24"/>
        <v>0</v>
      </c>
      <c r="BC691" s="3">
        <f t="shared" si="25"/>
        <v>0</v>
      </c>
    </row>
    <row r="692" spans="1:55">
      <c r="A692" t="s">
        <v>165</v>
      </c>
      <c r="B692">
        <v>166550</v>
      </c>
      <c r="C692" t="s">
        <v>172</v>
      </c>
      <c r="E692" t="s">
        <v>169</v>
      </c>
      <c r="F692" s="2">
        <v>0</v>
      </c>
      <c r="G692" s="2">
        <v>0</v>
      </c>
      <c r="H692" s="2">
        <v>0</v>
      </c>
      <c r="I692" s="2">
        <v>0</v>
      </c>
      <c r="J692" s="2">
        <v>-1059.3499999999999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>
        <v>0</v>
      </c>
      <c r="T692" s="2">
        <v>-7359.37</v>
      </c>
      <c r="U692" s="2">
        <v>0</v>
      </c>
      <c r="V692" s="2">
        <v>0</v>
      </c>
      <c r="W692" s="2">
        <v>0</v>
      </c>
      <c r="X692" s="2">
        <v>-1458.51</v>
      </c>
      <c r="Y692" s="2">
        <v>0</v>
      </c>
      <c r="Z692" s="2">
        <v>-2620.44</v>
      </c>
      <c r="AA692" s="2">
        <v>0</v>
      </c>
      <c r="AB692" s="2">
        <v>0</v>
      </c>
      <c r="AC692" s="2">
        <v>0</v>
      </c>
      <c r="AD692" s="2">
        <v>-2949.85</v>
      </c>
      <c r="AE692" s="2">
        <v>0</v>
      </c>
      <c r="AF692" s="2">
        <v>-1169.73</v>
      </c>
      <c r="AG692" s="2">
        <v>0</v>
      </c>
      <c r="AH692" s="2">
        <v>-741.7</v>
      </c>
      <c r="AI692" s="2">
        <v>0</v>
      </c>
      <c r="AJ692" s="2">
        <v>0</v>
      </c>
      <c r="AK692" s="2">
        <v>0</v>
      </c>
      <c r="AL692" s="2">
        <v>0</v>
      </c>
      <c r="AM692" s="2">
        <v>0</v>
      </c>
      <c r="AN692" s="2">
        <v>0</v>
      </c>
      <c r="AO692" s="2">
        <v>0</v>
      </c>
      <c r="AP692" s="2">
        <v>0</v>
      </c>
      <c r="AQ692" s="2">
        <v>0</v>
      </c>
      <c r="AR692" s="2">
        <v>0</v>
      </c>
      <c r="AS692" s="2">
        <v>0</v>
      </c>
      <c r="AT692" s="2">
        <v>-2454.33</v>
      </c>
      <c r="AU692" s="2">
        <v>0</v>
      </c>
      <c r="AV692" s="2">
        <v>0</v>
      </c>
      <c r="AW692" s="2">
        <v>0</v>
      </c>
      <c r="AX692" s="2">
        <v>-936.73</v>
      </c>
      <c r="AY692" s="2">
        <v>0</v>
      </c>
      <c r="AZ692" s="2">
        <v>-1121.5999999999999</v>
      </c>
      <c r="BA692" s="2">
        <v>0</v>
      </c>
      <c r="BB692" s="3">
        <f t="shared" si="24"/>
        <v>-9373.94</v>
      </c>
      <c r="BC692" s="3">
        <f t="shared" si="25"/>
        <v>-12497.67</v>
      </c>
    </row>
    <row r="693" spans="1:55">
      <c r="A693" t="s">
        <v>54</v>
      </c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3">
        <f t="shared" si="24"/>
        <v>0</v>
      </c>
      <c r="BC693" s="3">
        <f t="shared" si="25"/>
        <v>0</v>
      </c>
    </row>
    <row r="694" spans="1:55">
      <c r="A694" t="s">
        <v>165</v>
      </c>
      <c r="B694">
        <v>166550</v>
      </c>
      <c r="C694" t="s">
        <v>172</v>
      </c>
      <c r="E694" t="s">
        <v>170</v>
      </c>
      <c r="F694" s="2">
        <v>84.37</v>
      </c>
      <c r="G694" s="2">
        <v>0</v>
      </c>
      <c r="H694" s="2">
        <v>132.76</v>
      </c>
      <c r="I694" s="2">
        <v>0</v>
      </c>
      <c r="J694" s="2">
        <v>98.95</v>
      </c>
      <c r="K694" s="2">
        <v>0</v>
      </c>
      <c r="L694" s="2">
        <v>497</v>
      </c>
      <c r="M694" s="2">
        <v>0</v>
      </c>
      <c r="N694" s="2">
        <v>190.61</v>
      </c>
      <c r="O694" s="2">
        <v>0</v>
      </c>
      <c r="P694" s="2">
        <v>983.34</v>
      </c>
      <c r="Q694" s="2">
        <v>0</v>
      </c>
      <c r="R694" s="2">
        <v>684.91</v>
      </c>
      <c r="S694" s="2">
        <v>0</v>
      </c>
      <c r="T694" s="2">
        <v>613.83000000000004</v>
      </c>
      <c r="U694" s="2">
        <v>0</v>
      </c>
      <c r="V694" s="2">
        <v>513.91</v>
      </c>
      <c r="W694" s="2">
        <v>0</v>
      </c>
      <c r="X694" s="2">
        <v>620.54999999999995</v>
      </c>
      <c r="Y694" s="2">
        <v>0</v>
      </c>
      <c r="Z694" s="2">
        <v>468.88</v>
      </c>
      <c r="AA694" s="2">
        <v>0</v>
      </c>
      <c r="AB694" s="2">
        <v>406.96</v>
      </c>
      <c r="AC694" s="2">
        <v>0</v>
      </c>
      <c r="AD694" s="2">
        <v>311.42</v>
      </c>
      <c r="AE694" s="2">
        <v>0</v>
      </c>
      <c r="AF694" s="2">
        <v>343.17</v>
      </c>
      <c r="AG694" s="2">
        <v>0</v>
      </c>
      <c r="AH694" s="2">
        <v>337.08</v>
      </c>
      <c r="AI694" s="2">
        <v>0</v>
      </c>
      <c r="AJ694" s="2">
        <v>535.64</v>
      </c>
      <c r="AK694" s="2">
        <v>0</v>
      </c>
      <c r="AL694" s="2">
        <v>698.52</v>
      </c>
      <c r="AM694" s="2">
        <v>0</v>
      </c>
      <c r="AN694" s="2">
        <v>719.25</v>
      </c>
      <c r="AO694" s="2">
        <v>0</v>
      </c>
      <c r="AP694" s="2">
        <v>775.61</v>
      </c>
      <c r="AQ694" s="2">
        <v>0</v>
      </c>
      <c r="AR694" s="2">
        <v>420.12</v>
      </c>
      <c r="AS694" s="2">
        <v>0</v>
      </c>
      <c r="AT694" s="2">
        <v>838.18</v>
      </c>
      <c r="AU694" s="2">
        <v>0</v>
      </c>
      <c r="AV694" s="2">
        <v>312.95999999999998</v>
      </c>
      <c r="AW694" s="2">
        <v>0</v>
      </c>
      <c r="AX694" s="2">
        <v>635.19000000000005</v>
      </c>
      <c r="AY694" s="2">
        <v>0</v>
      </c>
      <c r="AZ694" s="2">
        <v>272.91000000000003</v>
      </c>
      <c r="BA694" s="2">
        <v>12.13</v>
      </c>
      <c r="BB694" s="3">
        <f t="shared" si="24"/>
        <v>6212.1800000000012</v>
      </c>
      <c r="BC694" s="3">
        <f t="shared" si="25"/>
        <v>5296.07</v>
      </c>
    </row>
    <row r="695" spans="1:55">
      <c r="A695" t="s">
        <v>54</v>
      </c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3">
        <f t="shared" si="24"/>
        <v>0</v>
      </c>
      <c r="BC695" s="3">
        <f t="shared" si="25"/>
        <v>0</v>
      </c>
    </row>
    <row r="696" spans="1:55">
      <c r="A696" t="s">
        <v>165</v>
      </c>
      <c r="B696">
        <v>166550</v>
      </c>
      <c r="C696" t="s">
        <v>172</v>
      </c>
      <c r="E696" t="s">
        <v>171</v>
      </c>
      <c r="F696" s="2">
        <v>232.64</v>
      </c>
      <c r="G696" s="2">
        <v>0</v>
      </c>
      <c r="H696" s="2">
        <v>663.76</v>
      </c>
      <c r="I696" s="2">
        <v>0</v>
      </c>
      <c r="J696" s="2">
        <v>0</v>
      </c>
      <c r="K696" s="2">
        <v>0</v>
      </c>
      <c r="L696" s="2">
        <v>906.48</v>
      </c>
      <c r="M696" s="2">
        <v>0</v>
      </c>
      <c r="N696" s="2">
        <v>460.38</v>
      </c>
      <c r="O696" s="2">
        <v>0</v>
      </c>
      <c r="P696" s="2">
        <v>22848.06</v>
      </c>
      <c r="Q696" s="2">
        <v>0</v>
      </c>
      <c r="R696" s="2">
        <v>2356.31</v>
      </c>
      <c r="S696" s="2">
        <v>0</v>
      </c>
      <c r="T696" s="2">
        <v>0</v>
      </c>
      <c r="U696" s="2">
        <v>0</v>
      </c>
      <c r="V696" s="2">
        <v>154.49</v>
      </c>
      <c r="W696" s="2">
        <v>0</v>
      </c>
      <c r="X696" s="2">
        <v>0</v>
      </c>
      <c r="Y696" s="2">
        <v>0</v>
      </c>
      <c r="Z696" s="2">
        <v>0</v>
      </c>
      <c r="AA696" s="2">
        <v>0</v>
      </c>
      <c r="AB696" s="2">
        <v>536.02</v>
      </c>
      <c r="AC696" s="2">
        <v>0</v>
      </c>
      <c r="AD696" s="2">
        <v>0</v>
      </c>
      <c r="AE696" s="2">
        <v>0</v>
      </c>
      <c r="AF696" s="2">
        <v>0</v>
      </c>
      <c r="AG696" s="2">
        <v>0</v>
      </c>
      <c r="AH696" s="2">
        <v>0</v>
      </c>
      <c r="AI696" s="2">
        <v>0</v>
      </c>
      <c r="AJ696" s="2">
        <v>1429.78</v>
      </c>
      <c r="AK696" s="2">
        <v>0</v>
      </c>
      <c r="AL696" s="2">
        <v>1547.75</v>
      </c>
      <c r="AM696" s="2">
        <v>0</v>
      </c>
      <c r="AN696" s="2">
        <v>2390.73</v>
      </c>
      <c r="AO696" s="2">
        <v>0</v>
      </c>
      <c r="AP696" s="2">
        <v>2272.67</v>
      </c>
      <c r="AQ696" s="2">
        <v>0</v>
      </c>
      <c r="AR696" s="2">
        <v>1500.71</v>
      </c>
      <c r="AS696" s="2">
        <v>0</v>
      </c>
      <c r="AT696" s="2">
        <v>0</v>
      </c>
      <c r="AU696" s="2">
        <v>0</v>
      </c>
      <c r="AV696" s="2">
        <v>-612.41</v>
      </c>
      <c r="AW696" s="2">
        <v>0</v>
      </c>
      <c r="AX696" s="2">
        <v>0</v>
      </c>
      <c r="AY696" s="2">
        <v>0</v>
      </c>
      <c r="AZ696" s="2">
        <v>0</v>
      </c>
      <c r="BA696" s="2">
        <v>0</v>
      </c>
      <c r="BB696" s="3">
        <f t="shared" si="24"/>
        <v>8529.23</v>
      </c>
      <c r="BC696" s="3">
        <f t="shared" si="25"/>
        <v>28158.140000000003</v>
      </c>
    </row>
    <row r="697" spans="1:55">
      <c r="A697" t="s">
        <v>54</v>
      </c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3">
        <f t="shared" si="24"/>
        <v>0</v>
      </c>
      <c r="BC697" s="3">
        <f t="shared" si="25"/>
        <v>0</v>
      </c>
    </row>
    <row r="698" spans="1:55">
      <c r="A698" t="s">
        <v>165</v>
      </c>
      <c r="B698">
        <v>167537</v>
      </c>
      <c r="C698" t="s">
        <v>174</v>
      </c>
      <c r="E698" t="s">
        <v>173</v>
      </c>
      <c r="F698" s="2">
        <v>9267.4500000000007</v>
      </c>
      <c r="G698" s="2">
        <v>0</v>
      </c>
      <c r="H698" s="2">
        <v>9285.25</v>
      </c>
      <c r="I698" s="2">
        <v>0</v>
      </c>
      <c r="J698" s="2">
        <v>8777.75</v>
      </c>
      <c r="K698" s="2">
        <v>0</v>
      </c>
      <c r="L698" s="2">
        <v>6856.5</v>
      </c>
      <c r="M698" s="2">
        <v>0</v>
      </c>
      <c r="N698" s="2">
        <v>7002.1</v>
      </c>
      <c r="O698" s="2">
        <v>0</v>
      </c>
      <c r="P698" s="2">
        <v>8768.65</v>
      </c>
      <c r="Q698" s="2">
        <v>0</v>
      </c>
      <c r="R698" s="2">
        <v>8572.1</v>
      </c>
      <c r="S698" s="2">
        <v>0</v>
      </c>
      <c r="T698" s="2">
        <v>8177.9</v>
      </c>
      <c r="U698" s="2">
        <v>0</v>
      </c>
      <c r="V698" s="2">
        <v>9286.4500000000007</v>
      </c>
      <c r="W698" s="2">
        <v>0</v>
      </c>
      <c r="X698" s="2">
        <v>10720.65</v>
      </c>
      <c r="Y698" s="2">
        <v>0</v>
      </c>
      <c r="Z698" s="2">
        <v>13892.1</v>
      </c>
      <c r="AA698" s="2">
        <v>0</v>
      </c>
      <c r="AB698" s="2">
        <v>15906.85</v>
      </c>
      <c r="AC698" s="2">
        <v>0</v>
      </c>
      <c r="AD698" s="2">
        <v>16130.14</v>
      </c>
      <c r="AE698" s="2">
        <v>0</v>
      </c>
      <c r="AF698" s="2">
        <v>13586.2</v>
      </c>
      <c r="AG698" s="2">
        <v>0</v>
      </c>
      <c r="AH698" s="2">
        <v>7224.67</v>
      </c>
      <c r="AI698" s="2">
        <v>0</v>
      </c>
      <c r="AJ698" s="2">
        <v>5607.94</v>
      </c>
      <c r="AK698" s="2">
        <v>0</v>
      </c>
      <c r="AL698" s="2">
        <v>7901.66</v>
      </c>
      <c r="AM698" s="2">
        <v>0</v>
      </c>
      <c r="AN698" s="2">
        <v>15412.96</v>
      </c>
      <c r="AO698" s="2">
        <v>0</v>
      </c>
      <c r="AP698" s="2">
        <v>15591.78</v>
      </c>
      <c r="AQ698" s="2">
        <v>0</v>
      </c>
      <c r="AR698" s="2">
        <v>15017.76</v>
      </c>
      <c r="AS698" s="2">
        <v>0</v>
      </c>
      <c r="AT698" s="2">
        <v>10286.43</v>
      </c>
      <c r="AU698" s="2">
        <v>0</v>
      </c>
      <c r="AV698" s="2">
        <v>8190.52</v>
      </c>
      <c r="AW698" s="2">
        <v>0</v>
      </c>
      <c r="AX698" s="2">
        <v>8370.39</v>
      </c>
      <c r="AY698" s="2">
        <v>0</v>
      </c>
      <c r="AZ698" s="2">
        <v>12083.9</v>
      </c>
      <c r="BA698" s="2">
        <v>-3140.26</v>
      </c>
      <c r="BB698" s="3">
        <f t="shared" si="24"/>
        <v>132264.09</v>
      </c>
      <c r="BC698" s="3">
        <f t="shared" si="25"/>
        <v>116513.75</v>
      </c>
    </row>
    <row r="699" spans="1:55">
      <c r="A699" t="s">
        <v>165</v>
      </c>
      <c r="B699">
        <v>167537</v>
      </c>
      <c r="C699" t="s">
        <v>174</v>
      </c>
      <c r="E699" t="s">
        <v>168</v>
      </c>
      <c r="F699" s="2">
        <v>531</v>
      </c>
      <c r="G699" s="2">
        <v>0</v>
      </c>
      <c r="H699" s="2">
        <v>531</v>
      </c>
      <c r="I699" s="2">
        <v>0</v>
      </c>
      <c r="J699" s="2">
        <v>531</v>
      </c>
      <c r="K699" s="2">
        <v>0</v>
      </c>
      <c r="L699" s="2">
        <v>531</v>
      </c>
      <c r="M699" s="2">
        <v>0</v>
      </c>
      <c r="N699" s="2">
        <v>531</v>
      </c>
      <c r="O699" s="2">
        <v>0</v>
      </c>
      <c r="P699" s="2">
        <v>531</v>
      </c>
      <c r="Q699" s="2">
        <v>0</v>
      </c>
      <c r="R699" s="2">
        <v>531</v>
      </c>
      <c r="S699" s="2">
        <v>0</v>
      </c>
      <c r="T699" s="2">
        <v>531</v>
      </c>
      <c r="U699" s="2">
        <v>0</v>
      </c>
      <c r="V699" s="2">
        <v>531</v>
      </c>
      <c r="W699" s="2">
        <v>0</v>
      </c>
      <c r="X699" s="2">
        <v>531</v>
      </c>
      <c r="Y699" s="2">
        <v>0</v>
      </c>
      <c r="Z699" s="2">
        <v>531</v>
      </c>
      <c r="AA699" s="2">
        <v>0</v>
      </c>
      <c r="AB699" s="2">
        <v>600</v>
      </c>
      <c r="AC699" s="2">
        <v>0</v>
      </c>
      <c r="AD699" s="2">
        <v>600</v>
      </c>
      <c r="AE699" s="2">
        <v>0</v>
      </c>
      <c r="AF699" s="2">
        <v>600</v>
      </c>
      <c r="AG699" s="2">
        <v>0</v>
      </c>
      <c r="AH699" s="2">
        <v>600</v>
      </c>
      <c r="AI699" s="2">
        <v>0</v>
      </c>
      <c r="AJ699" s="2">
        <v>600</v>
      </c>
      <c r="AK699" s="2">
        <v>0</v>
      </c>
      <c r="AL699" s="2">
        <v>600</v>
      </c>
      <c r="AM699" s="2">
        <v>0</v>
      </c>
      <c r="AN699" s="2">
        <v>600</v>
      </c>
      <c r="AO699" s="2">
        <v>0</v>
      </c>
      <c r="AP699" s="2">
        <v>600</v>
      </c>
      <c r="AQ699" s="2">
        <v>0</v>
      </c>
      <c r="AR699" s="2">
        <v>600</v>
      </c>
      <c r="AS699" s="2">
        <v>0</v>
      </c>
      <c r="AT699" s="2">
        <v>600</v>
      </c>
      <c r="AU699" s="2">
        <v>0</v>
      </c>
      <c r="AV699" s="2">
        <v>600</v>
      </c>
      <c r="AW699" s="2">
        <v>0</v>
      </c>
      <c r="AX699" s="2">
        <v>600</v>
      </c>
      <c r="AY699" s="2">
        <v>0</v>
      </c>
      <c r="AZ699" s="2">
        <v>620</v>
      </c>
      <c r="BA699" s="2">
        <v>0</v>
      </c>
      <c r="BB699" s="3">
        <f t="shared" si="24"/>
        <v>7220</v>
      </c>
      <c r="BC699" s="3">
        <f t="shared" si="25"/>
        <v>6441</v>
      </c>
    </row>
    <row r="700" spans="1:55">
      <c r="A700" t="s">
        <v>165</v>
      </c>
      <c r="B700">
        <v>167537</v>
      </c>
      <c r="C700" t="s">
        <v>174</v>
      </c>
      <c r="E700" t="s">
        <v>175</v>
      </c>
      <c r="F700" s="2">
        <v>509.27</v>
      </c>
      <c r="G700" s="2">
        <v>0</v>
      </c>
      <c r="H700" s="2">
        <v>509.29</v>
      </c>
      <c r="I700" s="2">
        <v>0</v>
      </c>
      <c r="J700" s="2">
        <v>508.78</v>
      </c>
      <c r="K700" s="2">
        <v>0</v>
      </c>
      <c r="L700" s="2">
        <v>506.86</v>
      </c>
      <c r="M700" s="2">
        <v>0</v>
      </c>
      <c r="N700" s="2">
        <v>507</v>
      </c>
      <c r="O700" s="2">
        <v>0</v>
      </c>
      <c r="P700" s="2">
        <v>508.77</v>
      </c>
      <c r="Q700" s="2">
        <v>0</v>
      </c>
      <c r="R700" s="2">
        <v>508.57</v>
      </c>
      <c r="S700" s="2">
        <v>0</v>
      </c>
      <c r="T700" s="2">
        <v>508.18</v>
      </c>
      <c r="U700" s="2">
        <v>0</v>
      </c>
      <c r="V700" s="2">
        <v>509.29</v>
      </c>
      <c r="W700" s="2">
        <v>0</v>
      </c>
      <c r="X700" s="2">
        <v>510.72</v>
      </c>
      <c r="Y700" s="2">
        <v>0</v>
      </c>
      <c r="Z700" s="2">
        <v>513.89</v>
      </c>
      <c r="AA700" s="2">
        <v>0</v>
      </c>
      <c r="AB700" s="2">
        <v>515.29999999999995</v>
      </c>
      <c r="AC700" s="2">
        <v>0</v>
      </c>
      <c r="AD700" s="2">
        <v>515.51</v>
      </c>
      <c r="AE700" s="2">
        <v>0</v>
      </c>
      <c r="AF700" s="2">
        <v>513.05999999999995</v>
      </c>
      <c r="AG700" s="2">
        <v>0</v>
      </c>
      <c r="AH700" s="2">
        <v>506.95</v>
      </c>
      <c r="AI700" s="2">
        <v>0</v>
      </c>
      <c r="AJ700" s="2">
        <v>505.39</v>
      </c>
      <c r="AK700" s="2">
        <v>0</v>
      </c>
      <c r="AL700" s="2">
        <v>507.6</v>
      </c>
      <c r="AM700" s="2">
        <v>0</v>
      </c>
      <c r="AN700" s="2">
        <v>514.82000000000005</v>
      </c>
      <c r="AO700" s="2">
        <v>0</v>
      </c>
      <c r="AP700" s="2">
        <v>514.99</v>
      </c>
      <c r="AQ700" s="2">
        <v>0</v>
      </c>
      <c r="AR700" s="2">
        <v>514.44000000000005</v>
      </c>
      <c r="AS700" s="2">
        <v>0</v>
      </c>
      <c r="AT700" s="2">
        <v>509.89</v>
      </c>
      <c r="AU700" s="2">
        <v>0</v>
      </c>
      <c r="AV700" s="2">
        <v>507.88</v>
      </c>
      <c r="AW700" s="2">
        <v>0</v>
      </c>
      <c r="AX700" s="2">
        <v>508.05</v>
      </c>
      <c r="AY700" s="2">
        <v>0</v>
      </c>
      <c r="AZ700" s="2">
        <v>511.19</v>
      </c>
      <c r="BA700" s="2">
        <v>0</v>
      </c>
      <c r="BB700" s="3">
        <f t="shared" si="24"/>
        <v>6129.7699999999995</v>
      </c>
      <c r="BC700" s="3">
        <f t="shared" si="25"/>
        <v>6115.920000000001</v>
      </c>
    </row>
    <row r="701" spans="1:55">
      <c r="A701" t="s">
        <v>54</v>
      </c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3">
        <f t="shared" si="24"/>
        <v>0</v>
      </c>
      <c r="BC701" s="3">
        <f t="shared" si="25"/>
        <v>0</v>
      </c>
    </row>
    <row r="702" spans="1:55">
      <c r="A702" t="s">
        <v>165</v>
      </c>
      <c r="B702">
        <v>167537</v>
      </c>
      <c r="C702" t="s">
        <v>174</v>
      </c>
      <c r="E702" t="s">
        <v>169</v>
      </c>
      <c r="F702" s="2">
        <v>-522.54999999999995</v>
      </c>
      <c r="G702" s="2">
        <v>0</v>
      </c>
      <c r="H702" s="2">
        <v>-1664.67</v>
      </c>
      <c r="I702" s="2">
        <v>0</v>
      </c>
      <c r="J702" s="2">
        <v>-1846.17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2">
        <v>-1900</v>
      </c>
      <c r="S702" s="2">
        <v>0</v>
      </c>
      <c r="T702" s="2">
        <v>0</v>
      </c>
      <c r="U702" s="2">
        <v>0</v>
      </c>
      <c r="V702" s="2">
        <v>0</v>
      </c>
      <c r="W702" s="2">
        <v>0</v>
      </c>
      <c r="X702" s="2">
        <v>0</v>
      </c>
      <c r="Y702" s="2">
        <v>0</v>
      </c>
      <c r="Z702" s="2">
        <v>0</v>
      </c>
      <c r="AA702" s="2">
        <v>0</v>
      </c>
      <c r="AB702" s="2">
        <v>0</v>
      </c>
      <c r="AC702" s="2">
        <v>0</v>
      </c>
      <c r="AD702" s="2">
        <v>-3909.18</v>
      </c>
      <c r="AE702" s="2">
        <v>0</v>
      </c>
      <c r="AF702" s="2">
        <v>-2227.15</v>
      </c>
      <c r="AG702" s="2">
        <v>0</v>
      </c>
      <c r="AH702" s="2">
        <v>-8377.7900000000009</v>
      </c>
      <c r="AI702" s="2">
        <v>0</v>
      </c>
      <c r="AJ702" s="2">
        <v>0</v>
      </c>
      <c r="AK702" s="2">
        <v>0</v>
      </c>
      <c r="AL702" s="2">
        <v>0</v>
      </c>
      <c r="AM702" s="2">
        <v>0</v>
      </c>
      <c r="AN702" s="2">
        <v>-2704.53</v>
      </c>
      <c r="AO702" s="2">
        <v>0</v>
      </c>
      <c r="AP702" s="2">
        <v>0</v>
      </c>
      <c r="AQ702" s="2">
        <v>0</v>
      </c>
      <c r="AR702" s="2">
        <v>0</v>
      </c>
      <c r="AS702" s="2">
        <v>0</v>
      </c>
      <c r="AT702" s="2">
        <v>0</v>
      </c>
      <c r="AU702" s="2">
        <v>0</v>
      </c>
      <c r="AV702" s="2">
        <v>0</v>
      </c>
      <c r="AW702" s="2">
        <v>0</v>
      </c>
      <c r="AX702" s="2">
        <v>-3093.88</v>
      </c>
      <c r="AY702" s="2">
        <v>0</v>
      </c>
      <c r="AZ702" s="2">
        <v>-207.6</v>
      </c>
      <c r="BA702" s="2">
        <v>0</v>
      </c>
      <c r="BB702" s="3">
        <f t="shared" si="24"/>
        <v>-20520.13</v>
      </c>
      <c r="BC702" s="3">
        <f t="shared" si="25"/>
        <v>-5933.39</v>
      </c>
    </row>
    <row r="703" spans="1:55">
      <c r="A703" t="s">
        <v>54</v>
      </c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3">
        <f t="shared" si="24"/>
        <v>0</v>
      </c>
      <c r="BC703" s="3">
        <f t="shared" si="25"/>
        <v>0</v>
      </c>
    </row>
    <row r="704" spans="1:55">
      <c r="A704" t="s">
        <v>165</v>
      </c>
      <c r="B704">
        <v>167537</v>
      </c>
      <c r="C704" t="s">
        <v>174</v>
      </c>
      <c r="E704" t="s">
        <v>170</v>
      </c>
      <c r="F704" s="2">
        <v>0</v>
      </c>
      <c r="G704" s="2">
        <v>0</v>
      </c>
      <c r="H704" s="2">
        <v>255.94</v>
      </c>
      <c r="I704" s="2">
        <v>0</v>
      </c>
      <c r="J704" s="2">
        <v>0</v>
      </c>
      <c r="K704" s="2">
        <v>0</v>
      </c>
      <c r="L704" s="2">
        <v>910.5</v>
      </c>
      <c r="M704" s="2">
        <v>0</v>
      </c>
      <c r="N704" s="2">
        <v>545.91999999999996</v>
      </c>
      <c r="O704" s="2">
        <v>0</v>
      </c>
      <c r="P704" s="2">
        <v>20.329999999999998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2">
        <v>64.81</v>
      </c>
      <c r="W704" s="2">
        <v>0</v>
      </c>
      <c r="X704" s="2">
        <v>803.91</v>
      </c>
      <c r="Y704" s="2">
        <v>0</v>
      </c>
      <c r="Z704" s="2">
        <v>923.07</v>
      </c>
      <c r="AA704" s="2">
        <v>0</v>
      </c>
      <c r="AB704" s="2">
        <v>650.29999999999995</v>
      </c>
      <c r="AC704" s="2">
        <v>0</v>
      </c>
      <c r="AD704" s="2">
        <v>0</v>
      </c>
      <c r="AE704" s="2">
        <v>0</v>
      </c>
      <c r="AF704" s="2">
        <v>362.29</v>
      </c>
      <c r="AG704" s="2">
        <v>0</v>
      </c>
      <c r="AH704" s="2">
        <v>727.62</v>
      </c>
      <c r="AI704" s="2">
        <v>0</v>
      </c>
      <c r="AJ704" s="2">
        <v>1357.22</v>
      </c>
      <c r="AK704" s="2">
        <v>0</v>
      </c>
      <c r="AL704" s="2">
        <v>122.23</v>
      </c>
      <c r="AM704" s="2">
        <v>0</v>
      </c>
      <c r="AN704" s="2">
        <v>231.53</v>
      </c>
      <c r="AO704" s="2">
        <v>0</v>
      </c>
      <c r="AP704" s="2">
        <v>296.38</v>
      </c>
      <c r="AQ704" s="2">
        <v>0</v>
      </c>
      <c r="AR704" s="2">
        <v>132.18</v>
      </c>
      <c r="AS704" s="2">
        <v>0</v>
      </c>
      <c r="AT704" s="2">
        <v>1322.32</v>
      </c>
      <c r="AU704" s="2">
        <v>0</v>
      </c>
      <c r="AV704" s="2">
        <v>313.06</v>
      </c>
      <c r="AW704" s="2">
        <v>0</v>
      </c>
      <c r="AX704" s="2">
        <v>51.78</v>
      </c>
      <c r="AY704" s="2">
        <v>0</v>
      </c>
      <c r="AZ704" s="2">
        <v>915.12</v>
      </c>
      <c r="BA704" s="2">
        <v>40.67</v>
      </c>
      <c r="BB704" s="3">
        <f t="shared" si="24"/>
        <v>5872.4000000000005</v>
      </c>
      <c r="BC704" s="3">
        <f t="shared" si="25"/>
        <v>4174.78</v>
      </c>
    </row>
    <row r="705" spans="1:55">
      <c r="A705" t="s">
        <v>54</v>
      </c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3">
        <f t="shared" si="24"/>
        <v>0</v>
      </c>
      <c r="BC705" s="3">
        <f t="shared" si="25"/>
        <v>0</v>
      </c>
    </row>
    <row r="706" spans="1:55">
      <c r="A706" t="s">
        <v>165</v>
      </c>
      <c r="B706">
        <v>167537</v>
      </c>
      <c r="C706" t="s">
        <v>174</v>
      </c>
      <c r="E706" t="s">
        <v>171</v>
      </c>
      <c r="F706" s="2">
        <v>0</v>
      </c>
      <c r="G706" s="2">
        <v>0</v>
      </c>
      <c r="H706" s="2">
        <v>0</v>
      </c>
      <c r="I706" s="2">
        <v>0</v>
      </c>
      <c r="J706" s="2">
        <v>0</v>
      </c>
      <c r="K706" s="2">
        <v>0</v>
      </c>
      <c r="L706" s="2">
        <v>3055.76</v>
      </c>
      <c r="M706" s="2">
        <v>0</v>
      </c>
      <c r="N706" s="2">
        <v>4811.3500000000004</v>
      </c>
      <c r="O706" s="2">
        <v>0</v>
      </c>
      <c r="P706" s="2">
        <v>1816.3</v>
      </c>
      <c r="Q706" s="2">
        <v>0</v>
      </c>
      <c r="R706" s="2">
        <v>0</v>
      </c>
      <c r="S706" s="2">
        <v>0</v>
      </c>
      <c r="T706" s="2">
        <v>2976.1</v>
      </c>
      <c r="U706" s="2">
        <v>0</v>
      </c>
      <c r="V706" s="2">
        <v>4732.63</v>
      </c>
      <c r="W706" s="2">
        <v>0</v>
      </c>
      <c r="X706" s="2">
        <v>5322.59</v>
      </c>
      <c r="Y706" s="2">
        <v>0</v>
      </c>
      <c r="Z706" s="2">
        <v>2904.92</v>
      </c>
      <c r="AA706" s="2">
        <v>0</v>
      </c>
      <c r="AB706" s="2">
        <v>17741.75</v>
      </c>
      <c r="AC706" s="2">
        <v>0</v>
      </c>
      <c r="AD706" s="2">
        <v>0</v>
      </c>
      <c r="AE706" s="2">
        <v>0</v>
      </c>
      <c r="AF706" s="2">
        <v>0</v>
      </c>
      <c r="AG706" s="2">
        <v>0</v>
      </c>
      <c r="AH706" s="2">
        <v>0</v>
      </c>
      <c r="AI706" s="2">
        <v>0</v>
      </c>
      <c r="AJ706" s="2">
        <v>3162.26</v>
      </c>
      <c r="AK706" s="2">
        <v>0</v>
      </c>
      <c r="AL706" s="2">
        <v>2161.0300000000002</v>
      </c>
      <c r="AM706" s="2">
        <v>0</v>
      </c>
      <c r="AN706" s="2">
        <v>0</v>
      </c>
      <c r="AO706" s="2">
        <v>0</v>
      </c>
      <c r="AP706" s="2">
        <v>963.65</v>
      </c>
      <c r="AQ706" s="2">
        <v>0</v>
      </c>
      <c r="AR706" s="2">
        <v>2861.11</v>
      </c>
      <c r="AS706" s="2">
        <v>0</v>
      </c>
      <c r="AT706" s="2">
        <v>2589.08</v>
      </c>
      <c r="AU706" s="2">
        <v>0</v>
      </c>
      <c r="AV706" s="2">
        <v>313.06</v>
      </c>
      <c r="AW706" s="2">
        <v>384.8</v>
      </c>
      <c r="AX706" s="2">
        <v>0</v>
      </c>
      <c r="AY706" s="2">
        <v>0</v>
      </c>
      <c r="AZ706" s="2">
        <v>0</v>
      </c>
      <c r="BA706" s="2">
        <v>0</v>
      </c>
      <c r="BB706" s="3">
        <f t="shared" si="24"/>
        <v>12434.99</v>
      </c>
      <c r="BC706" s="3">
        <f t="shared" si="25"/>
        <v>43361.4</v>
      </c>
    </row>
    <row r="707" spans="1:55">
      <c r="A707" t="s">
        <v>54</v>
      </c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3">
        <f t="shared" si="24"/>
        <v>0</v>
      </c>
      <c r="BC707" s="3">
        <f t="shared" si="25"/>
        <v>0</v>
      </c>
    </row>
    <row r="708" spans="1:55">
      <c r="A708" t="s">
        <v>165</v>
      </c>
      <c r="B708">
        <v>250435</v>
      </c>
      <c r="C708" t="s">
        <v>176</v>
      </c>
      <c r="E708" t="s">
        <v>169</v>
      </c>
      <c r="F708" s="2">
        <v>0</v>
      </c>
      <c r="G708" s="2">
        <v>0</v>
      </c>
      <c r="H708" s="2">
        <v>0</v>
      </c>
      <c r="I708" s="2">
        <v>0</v>
      </c>
      <c r="J708" s="2">
        <v>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>
        <v>0</v>
      </c>
      <c r="T708" s="2">
        <v>0</v>
      </c>
      <c r="U708" s="2">
        <v>0</v>
      </c>
      <c r="V708" s="2">
        <v>0</v>
      </c>
      <c r="W708" s="2">
        <v>0</v>
      </c>
      <c r="X708" s="2">
        <v>0</v>
      </c>
      <c r="Y708" s="2">
        <v>0</v>
      </c>
      <c r="Z708" s="2">
        <v>-4255.82</v>
      </c>
      <c r="AA708" s="2">
        <v>0</v>
      </c>
      <c r="AB708" s="2">
        <v>0</v>
      </c>
      <c r="AC708" s="2">
        <v>0</v>
      </c>
      <c r="AD708" s="2">
        <v>0</v>
      </c>
      <c r="AE708" s="2">
        <v>0</v>
      </c>
      <c r="AF708" s="2">
        <v>0</v>
      </c>
      <c r="AG708" s="2">
        <v>0</v>
      </c>
      <c r="AH708" s="2">
        <v>0</v>
      </c>
      <c r="AI708" s="2">
        <v>0</v>
      </c>
      <c r="AJ708" s="2">
        <v>0</v>
      </c>
      <c r="AK708" s="2">
        <v>0</v>
      </c>
      <c r="AL708" s="2">
        <v>0</v>
      </c>
      <c r="AM708" s="2">
        <v>0</v>
      </c>
      <c r="AN708" s="2">
        <v>0</v>
      </c>
      <c r="AO708" s="2">
        <v>0</v>
      </c>
      <c r="AP708" s="2">
        <v>0</v>
      </c>
      <c r="AQ708" s="2">
        <v>0</v>
      </c>
      <c r="AR708" s="2">
        <v>0</v>
      </c>
      <c r="AS708" s="2">
        <v>0</v>
      </c>
      <c r="AT708" s="2">
        <v>0</v>
      </c>
      <c r="AU708" s="2">
        <v>0</v>
      </c>
      <c r="AV708" s="2">
        <v>0</v>
      </c>
      <c r="AW708" s="2">
        <v>0</v>
      </c>
      <c r="AX708" s="2">
        <v>0</v>
      </c>
      <c r="AY708" s="2">
        <v>0</v>
      </c>
      <c r="AZ708" s="2">
        <v>0</v>
      </c>
      <c r="BA708" s="2">
        <v>0</v>
      </c>
      <c r="BB708" s="3">
        <f t="shared" si="24"/>
        <v>0</v>
      </c>
      <c r="BC708" s="3">
        <f t="shared" si="25"/>
        <v>-4255.82</v>
      </c>
    </row>
    <row r="709" spans="1:55">
      <c r="A709" t="s">
        <v>54</v>
      </c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3">
        <f t="shared" si="24"/>
        <v>0</v>
      </c>
      <c r="BC709" s="3">
        <f t="shared" si="25"/>
        <v>0</v>
      </c>
    </row>
    <row r="710" spans="1:55">
      <c r="A710" t="s">
        <v>165</v>
      </c>
      <c r="B710">
        <v>250435</v>
      </c>
      <c r="C710" t="s">
        <v>176</v>
      </c>
      <c r="E710" t="s">
        <v>170</v>
      </c>
      <c r="F710" s="2">
        <v>0</v>
      </c>
      <c r="G710" s="2">
        <v>0</v>
      </c>
      <c r="H710" s="2">
        <v>0</v>
      </c>
      <c r="I710" s="2">
        <v>0</v>
      </c>
      <c r="J710" s="2">
        <v>0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>
        <v>0</v>
      </c>
      <c r="T710" s="2">
        <v>0</v>
      </c>
      <c r="U710" s="2">
        <v>0</v>
      </c>
      <c r="V710" s="2">
        <v>0</v>
      </c>
      <c r="W710" s="2">
        <v>0</v>
      </c>
      <c r="X710" s="2">
        <v>0</v>
      </c>
      <c r="Y710" s="2">
        <v>0</v>
      </c>
      <c r="Z710" s="2">
        <v>25.28</v>
      </c>
      <c r="AA710" s="2">
        <v>0</v>
      </c>
      <c r="AB710" s="2">
        <v>0</v>
      </c>
      <c r="AC710" s="2">
        <v>0</v>
      </c>
      <c r="AD710" s="2">
        <v>0</v>
      </c>
      <c r="AE710" s="2">
        <v>0</v>
      </c>
      <c r="AF710" s="2">
        <v>0</v>
      </c>
      <c r="AG710" s="2">
        <v>0</v>
      </c>
      <c r="AH710" s="2">
        <v>0</v>
      </c>
      <c r="AI710" s="2">
        <v>0</v>
      </c>
      <c r="AJ710" s="2">
        <v>0</v>
      </c>
      <c r="AK710" s="2">
        <v>0</v>
      </c>
      <c r="AL710" s="2">
        <v>0</v>
      </c>
      <c r="AM710" s="2">
        <v>0</v>
      </c>
      <c r="AN710" s="2">
        <v>0</v>
      </c>
      <c r="AO710" s="2">
        <v>0</v>
      </c>
      <c r="AP710" s="2">
        <v>0</v>
      </c>
      <c r="AQ710" s="2">
        <v>0</v>
      </c>
      <c r="AR710" s="2">
        <v>0</v>
      </c>
      <c r="AS710" s="2">
        <v>0</v>
      </c>
      <c r="AT710" s="2">
        <v>0</v>
      </c>
      <c r="AU710" s="2">
        <v>-25.28</v>
      </c>
      <c r="AV710" s="2">
        <v>0</v>
      </c>
      <c r="AW710" s="2">
        <v>0</v>
      </c>
      <c r="AX710" s="2">
        <v>0</v>
      </c>
      <c r="AY710" s="2">
        <v>0</v>
      </c>
      <c r="AZ710" s="2">
        <v>0</v>
      </c>
      <c r="BA710" s="2">
        <v>0</v>
      </c>
      <c r="BB710" s="3">
        <f t="shared" si="24"/>
        <v>-25.28</v>
      </c>
      <c r="BC710" s="3">
        <f t="shared" si="25"/>
        <v>25.28</v>
      </c>
    </row>
    <row r="711" spans="1:55">
      <c r="A711" t="s">
        <v>54</v>
      </c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3">
        <f t="shared" si="24"/>
        <v>0</v>
      </c>
      <c r="BC711" s="3">
        <f t="shared" si="25"/>
        <v>0</v>
      </c>
    </row>
    <row r="712" spans="1:55">
      <c r="A712" t="s">
        <v>165</v>
      </c>
      <c r="B712">
        <v>251085</v>
      </c>
      <c r="C712" t="s">
        <v>128</v>
      </c>
      <c r="E712" t="s">
        <v>173</v>
      </c>
      <c r="F712" s="2">
        <v>16909.5</v>
      </c>
      <c r="G712" s="2">
        <v>0</v>
      </c>
      <c r="H712" s="2">
        <v>16995</v>
      </c>
      <c r="I712" s="2">
        <v>0</v>
      </c>
      <c r="J712" s="2">
        <v>17519</v>
      </c>
      <c r="K712" s="2">
        <v>0</v>
      </c>
      <c r="L712" s="2">
        <v>22127</v>
      </c>
      <c r="M712" s="2">
        <v>0</v>
      </c>
      <c r="N712" s="2">
        <v>27719.5</v>
      </c>
      <c r="O712" s="2">
        <v>0</v>
      </c>
      <c r="P712" s="2">
        <v>41826.5</v>
      </c>
      <c r="Q712" s="2">
        <v>0</v>
      </c>
      <c r="R712" s="2">
        <v>40767.5</v>
      </c>
      <c r="S712" s="2">
        <v>0</v>
      </c>
      <c r="T712" s="2">
        <v>30821</v>
      </c>
      <c r="U712" s="2">
        <v>0</v>
      </c>
      <c r="V712" s="2">
        <v>31123</v>
      </c>
      <c r="W712" s="2">
        <v>0</v>
      </c>
      <c r="X712" s="2">
        <v>22024</v>
      </c>
      <c r="Y712" s="2">
        <v>0</v>
      </c>
      <c r="Z712" s="2">
        <v>19742.5</v>
      </c>
      <c r="AA712" s="2">
        <v>0</v>
      </c>
      <c r="AB712" s="2">
        <v>17666.48</v>
      </c>
      <c r="AC712" s="2">
        <v>0</v>
      </c>
      <c r="AD712" s="2">
        <v>17458.48</v>
      </c>
      <c r="AE712" s="2">
        <v>0</v>
      </c>
      <c r="AF712" s="2">
        <v>17387.240000000002</v>
      </c>
      <c r="AG712" s="2">
        <v>0</v>
      </c>
      <c r="AH712" s="2">
        <v>18991.439999999999</v>
      </c>
      <c r="AI712" s="2">
        <v>20.8</v>
      </c>
      <c r="AJ712" s="2">
        <v>23232.560000000001</v>
      </c>
      <c r="AK712" s="2">
        <v>0</v>
      </c>
      <c r="AL712" s="2">
        <v>26985.919999999998</v>
      </c>
      <c r="AM712" s="2">
        <v>0</v>
      </c>
      <c r="AN712" s="2">
        <v>32283.68</v>
      </c>
      <c r="AO712" s="2">
        <v>0</v>
      </c>
      <c r="AP712" s="2">
        <v>35940.839999999997</v>
      </c>
      <c r="AQ712" s="2">
        <v>0</v>
      </c>
      <c r="AR712" s="2">
        <v>32185.4</v>
      </c>
      <c r="AS712" s="2">
        <v>0</v>
      </c>
      <c r="AT712" s="2">
        <v>26190.84</v>
      </c>
      <c r="AU712" s="2">
        <v>0</v>
      </c>
      <c r="AV712" s="2">
        <v>24258</v>
      </c>
      <c r="AW712" s="2">
        <v>0</v>
      </c>
      <c r="AX712" s="2">
        <v>20302.36</v>
      </c>
      <c r="AY712" s="2">
        <v>0</v>
      </c>
      <c r="AZ712" s="2">
        <v>19342.259999999998</v>
      </c>
      <c r="BA712" s="2">
        <v>20.8</v>
      </c>
      <c r="BB712" s="3">
        <f t="shared" si="24"/>
        <v>294600.62</v>
      </c>
      <c r="BC712" s="3">
        <f t="shared" si="25"/>
        <v>305240.98</v>
      </c>
    </row>
    <row r="713" spans="1:55">
      <c r="A713" t="s">
        <v>165</v>
      </c>
      <c r="B713">
        <v>251085</v>
      </c>
      <c r="C713" t="s">
        <v>128</v>
      </c>
      <c r="E713" t="s">
        <v>168</v>
      </c>
      <c r="F713" s="2">
        <v>531</v>
      </c>
      <c r="G713" s="2">
        <v>0</v>
      </c>
      <c r="H713" s="2">
        <v>531</v>
      </c>
      <c r="I713" s="2">
        <v>0</v>
      </c>
      <c r="J713" s="2">
        <v>531</v>
      </c>
      <c r="K713" s="2">
        <v>0</v>
      </c>
      <c r="L713" s="2">
        <v>531</v>
      </c>
      <c r="M713" s="2">
        <v>0</v>
      </c>
      <c r="N713" s="2">
        <v>531</v>
      </c>
      <c r="O713" s="2">
        <v>0</v>
      </c>
      <c r="P713" s="2">
        <v>531</v>
      </c>
      <c r="Q713" s="2">
        <v>0</v>
      </c>
      <c r="R713" s="2">
        <v>531</v>
      </c>
      <c r="S713" s="2">
        <v>0</v>
      </c>
      <c r="T713" s="2">
        <v>531</v>
      </c>
      <c r="U713" s="2">
        <v>0</v>
      </c>
      <c r="V713" s="2">
        <v>531</v>
      </c>
      <c r="W713" s="2">
        <v>0</v>
      </c>
      <c r="X713" s="2">
        <v>531</v>
      </c>
      <c r="Y713" s="2">
        <v>0</v>
      </c>
      <c r="Z713" s="2">
        <v>531</v>
      </c>
      <c r="AA713" s="2">
        <v>0</v>
      </c>
      <c r="AB713" s="2">
        <v>600</v>
      </c>
      <c r="AC713" s="2">
        <v>0</v>
      </c>
      <c r="AD713" s="2">
        <v>600</v>
      </c>
      <c r="AE713" s="2">
        <v>0</v>
      </c>
      <c r="AF713" s="2">
        <v>600</v>
      </c>
      <c r="AG713" s="2">
        <v>0</v>
      </c>
      <c r="AH713" s="2">
        <v>600</v>
      </c>
      <c r="AI713" s="2">
        <v>0</v>
      </c>
      <c r="AJ713" s="2">
        <v>600</v>
      </c>
      <c r="AK713" s="2">
        <v>0</v>
      </c>
      <c r="AL713" s="2">
        <v>600</v>
      </c>
      <c r="AM713" s="2">
        <v>0</v>
      </c>
      <c r="AN713" s="2">
        <v>600</v>
      </c>
      <c r="AO713" s="2">
        <v>0</v>
      </c>
      <c r="AP713" s="2">
        <v>600</v>
      </c>
      <c r="AQ713" s="2">
        <v>0</v>
      </c>
      <c r="AR713" s="2">
        <v>600</v>
      </c>
      <c r="AS713" s="2">
        <v>0</v>
      </c>
      <c r="AT713" s="2">
        <v>600</v>
      </c>
      <c r="AU713" s="2">
        <v>0</v>
      </c>
      <c r="AV713" s="2">
        <v>600</v>
      </c>
      <c r="AW713" s="2">
        <v>0</v>
      </c>
      <c r="AX713" s="2">
        <v>600</v>
      </c>
      <c r="AY713" s="2">
        <v>0</v>
      </c>
      <c r="AZ713" s="2">
        <v>620</v>
      </c>
      <c r="BA713" s="2">
        <v>0</v>
      </c>
      <c r="BB713" s="3">
        <f t="shared" si="24"/>
        <v>7220</v>
      </c>
      <c r="BC713" s="3">
        <f t="shared" si="25"/>
        <v>6441</v>
      </c>
    </row>
    <row r="714" spans="1:55">
      <c r="A714" t="s">
        <v>165</v>
      </c>
      <c r="B714">
        <v>251085</v>
      </c>
      <c r="C714" t="s">
        <v>128</v>
      </c>
      <c r="E714" t="s">
        <v>64</v>
      </c>
      <c r="F714" s="2">
        <v>0</v>
      </c>
      <c r="G714" s="2">
        <v>0</v>
      </c>
      <c r="H714" s="2">
        <v>0</v>
      </c>
      <c r="I714" s="2">
        <v>0</v>
      </c>
      <c r="J714" s="2">
        <v>0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  <c r="AB714" s="2">
        <v>0</v>
      </c>
      <c r="AC714" s="2">
        <v>0</v>
      </c>
      <c r="AD714" s="2">
        <v>0</v>
      </c>
      <c r="AE714" s="2">
        <v>0</v>
      </c>
      <c r="AF714" s="2">
        <v>0</v>
      </c>
      <c r="AG714" s="2">
        <v>0</v>
      </c>
      <c r="AH714" s="2">
        <v>0</v>
      </c>
      <c r="AI714" s="2">
        <v>0</v>
      </c>
      <c r="AJ714" s="2">
        <v>0</v>
      </c>
      <c r="AK714" s="2">
        <v>0</v>
      </c>
      <c r="AL714" s="2">
        <v>0</v>
      </c>
      <c r="AM714" s="2">
        <v>0</v>
      </c>
      <c r="AN714" s="2">
        <v>0</v>
      </c>
      <c r="AO714" s="2">
        <v>0</v>
      </c>
      <c r="AP714" s="2">
        <v>0</v>
      </c>
      <c r="AQ714" s="2">
        <v>0</v>
      </c>
      <c r="AR714" s="2">
        <v>0</v>
      </c>
      <c r="AS714" s="2">
        <v>0</v>
      </c>
      <c r="AT714" s="2">
        <v>0</v>
      </c>
      <c r="AU714" s="2">
        <v>0</v>
      </c>
      <c r="AV714" s="2">
        <v>0</v>
      </c>
      <c r="AW714" s="2">
        <v>0</v>
      </c>
      <c r="AX714" s="2">
        <v>0</v>
      </c>
      <c r="AY714" s="2">
        <v>0</v>
      </c>
      <c r="AZ714" s="2">
        <v>0</v>
      </c>
      <c r="BA714" s="2">
        <v>0</v>
      </c>
      <c r="BB714" s="3">
        <f t="shared" si="24"/>
        <v>0</v>
      </c>
      <c r="BC714" s="3">
        <f t="shared" si="25"/>
        <v>0</v>
      </c>
    </row>
    <row r="715" spans="1:55">
      <c r="A715" t="s">
        <v>54</v>
      </c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3">
        <f t="shared" si="24"/>
        <v>0</v>
      </c>
      <c r="BC715" s="3">
        <f t="shared" si="25"/>
        <v>0</v>
      </c>
    </row>
    <row r="716" spans="1:55">
      <c r="A716" t="s">
        <v>165</v>
      </c>
      <c r="B716">
        <v>251085</v>
      </c>
      <c r="C716" t="s">
        <v>128</v>
      </c>
      <c r="E716" t="s">
        <v>169</v>
      </c>
      <c r="F716" s="2">
        <v>-2953.64</v>
      </c>
      <c r="G716" s="2">
        <v>0</v>
      </c>
      <c r="H716" s="2">
        <v>-5437.08</v>
      </c>
      <c r="I716" s="2">
        <v>0</v>
      </c>
      <c r="J716" s="2">
        <v>-695.17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0</v>
      </c>
      <c r="X716" s="2">
        <v>-6023.04</v>
      </c>
      <c r="Y716" s="2">
        <v>0</v>
      </c>
      <c r="Z716" s="2">
        <v>0</v>
      </c>
      <c r="AA716" s="2">
        <v>0</v>
      </c>
      <c r="AB716" s="2">
        <v>-1626.39</v>
      </c>
      <c r="AC716" s="2">
        <v>0</v>
      </c>
      <c r="AD716" s="2">
        <v>-2709.44</v>
      </c>
      <c r="AE716" s="2">
        <v>0</v>
      </c>
      <c r="AF716" s="2">
        <v>0</v>
      </c>
      <c r="AG716" s="2">
        <v>0</v>
      </c>
      <c r="AH716" s="2">
        <v>-1632.54</v>
      </c>
      <c r="AI716" s="2">
        <v>0</v>
      </c>
      <c r="AJ716" s="2">
        <v>-3847.86</v>
      </c>
      <c r="AK716" s="2">
        <v>0</v>
      </c>
      <c r="AL716" s="2">
        <v>0</v>
      </c>
      <c r="AM716" s="2">
        <v>0</v>
      </c>
      <c r="AN716" s="2">
        <v>-4352.03</v>
      </c>
      <c r="AO716" s="2">
        <v>0</v>
      </c>
      <c r="AP716" s="2">
        <v>0</v>
      </c>
      <c r="AQ716" s="2">
        <v>0</v>
      </c>
      <c r="AR716" s="2">
        <v>0</v>
      </c>
      <c r="AS716" s="2">
        <v>0</v>
      </c>
      <c r="AT716" s="2">
        <v>0</v>
      </c>
      <c r="AU716" s="2">
        <v>0</v>
      </c>
      <c r="AV716" s="2">
        <v>0</v>
      </c>
      <c r="AW716" s="2">
        <v>0</v>
      </c>
      <c r="AX716" s="2">
        <v>-1968.33</v>
      </c>
      <c r="AY716" s="2">
        <v>0</v>
      </c>
      <c r="AZ716" s="2">
        <v>0</v>
      </c>
      <c r="BA716" s="2">
        <v>0</v>
      </c>
      <c r="BB716" s="3">
        <f t="shared" si="24"/>
        <v>-14510.199999999999</v>
      </c>
      <c r="BC716" s="3">
        <f t="shared" si="25"/>
        <v>-16735.32</v>
      </c>
    </row>
    <row r="717" spans="1:55">
      <c r="A717" t="s">
        <v>54</v>
      </c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3">
        <f t="shared" si="24"/>
        <v>0</v>
      </c>
      <c r="BC717" s="3">
        <f t="shared" si="25"/>
        <v>0</v>
      </c>
    </row>
    <row r="718" spans="1:55">
      <c r="A718" t="s">
        <v>165</v>
      </c>
      <c r="B718">
        <v>251085</v>
      </c>
      <c r="C718" t="s">
        <v>128</v>
      </c>
      <c r="E718" t="s">
        <v>170</v>
      </c>
      <c r="F718" s="2">
        <v>96.66</v>
      </c>
      <c r="G718" s="2">
        <v>0</v>
      </c>
      <c r="H718" s="2">
        <v>0</v>
      </c>
      <c r="I718" s="2">
        <v>0</v>
      </c>
      <c r="J718" s="2">
        <v>61.83</v>
      </c>
      <c r="K718" s="2">
        <v>0</v>
      </c>
      <c r="L718" s="2">
        <v>16.170000000000002</v>
      </c>
      <c r="M718" s="2">
        <v>0</v>
      </c>
      <c r="N718" s="2">
        <v>285.39</v>
      </c>
      <c r="O718" s="2">
        <v>0</v>
      </c>
      <c r="P718" s="2">
        <v>532.86</v>
      </c>
      <c r="Q718" s="2">
        <v>0</v>
      </c>
      <c r="R718" s="2">
        <v>380.08</v>
      </c>
      <c r="S718" s="2">
        <v>0</v>
      </c>
      <c r="T718" s="2">
        <v>579.6</v>
      </c>
      <c r="U718" s="2">
        <v>0</v>
      </c>
      <c r="V718" s="2">
        <v>571.80999999999995</v>
      </c>
      <c r="W718" s="2">
        <v>0</v>
      </c>
      <c r="X718" s="2">
        <v>343.96</v>
      </c>
      <c r="Y718" s="2">
        <v>0</v>
      </c>
      <c r="Z718" s="2">
        <v>0</v>
      </c>
      <c r="AA718" s="2">
        <v>0</v>
      </c>
      <c r="AB718" s="2">
        <v>44.69</v>
      </c>
      <c r="AC718" s="2">
        <v>0</v>
      </c>
      <c r="AD718" s="2">
        <v>0</v>
      </c>
      <c r="AE718" s="2">
        <v>0</v>
      </c>
      <c r="AF718" s="2">
        <v>137.16</v>
      </c>
      <c r="AG718" s="2">
        <v>0</v>
      </c>
      <c r="AH718" s="2">
        <v>13.37</v>
      </c>
      <c r="AI718" s="2">
        <v>0</v>
      </c>
      <c r="AJ718" s="2">
        <v>82.85</v>
      </c>
      <c r="AK718" s="2">
        <v>0</v>
      </c>
      <c r="AL718" s="2">
        <v>179.28</v>
      </c>
      <c r="AM718" s="2">
        <v>0</v>
      </c>
      <c r="AN718" s="2">
        <v>338.04</v>
      </c>
      <c r="AO718" s="2">
        <v>0</v>
      </c>
      <c r="AP718" s="2">
        <v>219.6</v>
      </c>
      <c r="AQ718" s="2">
        <v>0</v>
      </c>
      <c r="AR718" s="2">
        <v>449.46</v>
      </c>
      <c r="AS718" s="2">
        <v>0</v>
      </c>
      <c r="AT718" s="2">
        <v>392.12</v>
      </c>
      <c r="AU718" s="2">
        <v>0</v>
      </c>
      <c r="AV718" s="2">
        <v>94.77</v>
      </c>
      <c r="AW718" s="2">
        <v>0</v>
      </c>
      <c r="AX718" s="2">
        <v>15.35</v>
      </c>
      <c r="AY718" s="2">
        <v>0</v>
      </c>
      <c r="AZ718" s="2">
        <v>0</v>
      </c>
      <c r="BA718" s="2">
        <v>0</v>
      </c>
      <c r="BB718" s="3">
        <f t="shared" si="24"/>
        <v>1922</v>
      </c>
      <c r="BC718" s="3">
        <f t="shared" si="25"/>
        <v>2913.05</v>
      </c>
    </row>
    <row r="719" spans="1:55">
      <c r="A719" t="s">
        <v>54</v>
      </c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3">
        <f t="shared" si="24"/>
        <v>0</v>
      </c>
      <c r="BC719" s="3">
        <f t="shared" si="25"/>
        <v>0</v>
      </c>
    </row>
    <row r="720" spans="1:55">
      <c r="A720" t="s">
        <v>165</v>
      </c>
      <c r="B720">
        <v>251085</v>
      </c>
      <c r="C720" t="s">
        <v>128</v>
      </c>
      <c r="E720" t="s">
        <v>171</v>
      </c>
      <c r="F720" s="2">
        <v>0</v>
      </c>
      <c r="G720" s="2">
        <v>0</v>
      </c>
      <c r="H720" s="2">
        <v>0</v>
      </c>
      <c r="I720" s="2">
        <v>0</v>
      </c>
      <c r="J720" s="2">
        <v>0</v>
      </c>
      <c r="K720" s="2">
        <v>0</v>
      </c>
      <c r="L720" s="2">
        <v>1080.97</v>
      </c>
      <c r="M720" s="2">
        <v>0</v>
      </c>
      <c r="N720" s="2">
        <v>3356.72</v>
      </c>
      <c r="O720" s="2">
        <v>0</v>
      </c>
      <c r="P720" s="2">
        <v>19768.68</v>
      </c>
      <c r="Q720" s="2">
        <v>0</v>
      </c>
      <c r="R720" s="2">
        <v>16435.53</v>
      </c>
      <c r="S720" s="2">
        <v>0</v>
      </c>
      <c r="T720" s="2">
        <v>4200</v>
      </c>
      <c r="U720" s="2">
        <v>0</v>
      </c>
      <c r="V720" s="2">
        <v>758.53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  <c r="AB720" s="2">
        <v>0</v>
      </c>
      <c r="AC720" s="2">
        <v>0</v>
      </c>
      <c r="AD720" s="2">
        <v>0</v>
      </c>
      <c r="AE720" s="2">
        <v>0</v>
      </c>
      <c r="AF720" s="2">
        <v>2001.98</v>
      </c>
      <c r="AG720" s="2">
        <v>0</v>
      </c>
      <c r="AH720" s="2">
        <v>0</v>
      </c>
      <c r="AI720" s="2">
        <v>0</v>
      </c>
      <c r="AJ720" s="2">
        <v>0</v>
      </c>
      <c r="AK720" s="2">
        <v>0</v>
      </c>
      <c r="AL720" s="2">
        <v>3629.59</v>
      </c>
      <c r="AM720" s="2">
        <v>0</v>
      </c>
      <c r="AN720" s="2">
        <v>0</v>
      </c>
      <c r="AO720" s="2">
        <v>0</v>
      </c>
      <c r="AP720" s="2">
        <v>5751.89</v>
      </c>
      <c r="AQ720" s="2">
        <v>0</v>
      </c>
      <c r="AR720" s="2">
        <v>1825.68</v>
      </c>
      <c r="AS720" s="2">
        <v>0</v>
      </c>
      <c r="AT720" s="2">
        <v>1955.61</v>
      </c>
      <c r="AU720" s="2">
        <v>0</v>
      </c>
      <c r="AV720" s="2">
        <v>1175.1199999999999</v>
      </c>
      <c r="AW720" s="2">
        <v>0</v>
      </c>
      <c r="AX720" s="2">
        <v>0</v>
      </c>
      <c r="AY720" s="2">
        <v>0</v>
      </c>
      <c r="AZ720" s="2">
        <v>887.13</v>
      </c>
      <c r="BA720" s="2">
        <v>0</v>
      </c>
      <c r="BB720" s="3">
        <f t="shared" si="24"/>
        <v>17227</v>
      </c>
      <c r="BC720" s="3">
        <f t="shared" si="25"/>
        <v>45600.429999999993</v>
      </c>
    </row>
    <row r="721" spans="1:55">
      <c r="A721" t="s">
        <v>54</v>
      </c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3">
        <f t="shared" si="24"/>
        <v>0</v>
      </c>
      <c r="BC721" s="3">
        <f t="shared" si="25"/>
        <v>0</v>
      </c>
    </row>
    <row r="722" spans="1:55">
      <c r="A722" t="s">
        <v>165</v>
      </c>
      <c r="B722">
        <v>301812</v>
      </c>
      <c r="C722" t="s">
        <v>177</v>
      </c>
      <c r="E722" t="s">
        <v>173</v>
      </c>
      <c r="F722" s="2">
        <v>88.6</v>
      </c>
      <c r="G722" s="2">
        <v>0</v>
      </c>
      <c r="H722" s="2">
        <v>85.2</v>
      </c>
      <c r="I722" s="2">
        <v>0</v>
      </c>
      <c r="J722" s="2">
        <v>63.2</v>
      </c>
      <c r="K722" s="2">
        <v>0</v>
      </c>
      <c r="L722" s="2">
        <v>31.8</v>
      </c>
      <c r="M722" s="2">
        <v>0</v>
      </c>
      <c r="N722" s="2">
        <v>5076.1000000000004</v>
      </c>
      <c r="O722" s="2">
        <v>0</v>
      </c>
      <c r="P722" s="2">
        <v>11328.75</v>
      </c>
      <c r="Q722" s="2">
        <v>0</v>
      </c>
      <c r="R722" s="2">
        <v>8385.15</v>
      </c>
      <c r="S722" s="2">
        <v>0</v>
      </c>
      <c r="T722" s="2">
        <v>6618.75</v>
      </c>
      <c r="U722" s="2">
        <v>0</v>
      </c>
      <c r="V722" s="2">
        <v>4685.3500000000004</v>
      </c>
      <c r="W722" s="2">
        <v>0</v>
      </c>
      <c r="X722" s="2">
        <v>779</v>
      </c>
      <c r="Y722" s="2">
        <v>0</v>
      </c>
      <c r="Z722" s="2">
        <v>269</v>
      </c>
      <c r="AA722" s="2">
        <v>0</v>
      </c>
      <c r="AB722" s="2">
        <v>123.55</v>
      </c>
      <c r="AC722" s="2">
        <v>0</v>
      </c>
      <c r="AD722" s="2">
        <v>77.900000000000006</v>
      </c>
      <c r="AE722" s="2">
        <v>0</v>
      </c>
      <c r="AF722" s="2">
        <v>57.15</v>
      </c>
      <c r="AG722" s="2">
        <v>0</v>
      </c>
      <c r="AH722" s="2">
        <v>82.63</v>
      </c>
      <c r="AI722" s="2">
        <v>0</v>
      </c>
      <c r="AJ722" s="2">
        <v>2638.58</v>
      </c>
      <c r="AK722" s="2">
        <v>0</v>
      </c>
      <c r="AL722" s="2">
        <v>5247.58</v>
      </c>
      <c r="AM722" s="2">
        <v>0</v>
      </c>
      <c r="AN722" s="2">
        <v>8217.2999999999993</v>
      </c>
      <c r="AO722" s="2">
        <v>0</v>
      </c>
      <c r="AP722" s="2">
        <v>9213.36</v>
      </c>
      <c r="AQ722" s="2">
        <v>0</v>
      </c>
      <c r="AR722" s="2">
        <v>8139.98</v>
      </c>
      <c r="AS722" s="2">
        <v>0</v>
      </c>
      <c r="AT722" s="2">
        <v>3864.64</v>
      </c>
      <c r="AU722" s="2">
        <v>0</v>
      </c>
      <c r="AV722" s="2">
        <v>2369.54</v>
      </c>
      <c r="AW722" s="2">
        <v>0</v>
      </c>
      <c r="AX722" s="2">
        <v>9.26</v>
      </c>
      <c r="AY722" s="2">
        <v>0</v>
      </c>
      <c r="AZ722" s="2">
        <v>14.42</v>
      </c>
      <c r="BA722" s="2">
        <v>0</v>
      </c>
      <c r="BB722" s="3">
        <f t="shared" si="24"/>
        <v>39932.339999999997</v>
      </c>
      <c r="BC722" s="3">
        <f t="shared" si="25"/>
        <v>37534.450000000004</v>
      </c>
    </row>
    <row r="723" spans="1:55">
      <c r="A723" t="s">
        <v>165</v>
      </c>
      <c r="B723">
        <v>301812</v>
      </c>
      <c r="C723" t="s">
        <v>177</v>
      </c>
      <c r="E723" t="s">
        <v>168</v>
      </c>
      <c r="F723" s="2">
        <v>531</v>
      </c>
      <c r="G723" s="2">
        <v>0</v>
      </c>
      <c r="H723" s="2">
        <v>531</v>
      </c>
      <c r="I723" s="2">
        <v>0</v>
      </c>
      <c r="J723" s="2">
        <v>531</v>
      </c>
      <c r="K723" s="2">
        <v>0</v>
      </c>
      <c r="L723" s="2">
        <v>531</v>
      </c>
      <c r="M723" s="2">
        <v>0</v>
      </c>
      <c r="N723" s="2">
        <v>531</v>
      </c>
      <c r="O723" s="2">
        <v>0</v>
      </c>
      <c r="P723" s="2">
        <v>531</v>
      </c>
      <c r="Q723" s="2">
        <v>0</v>
      </c>
      <c r="R723" s="2">
        <v>531</v>
      </c>
      <c r="S723" s="2">
        <v>0</v>
      </c>
      <c r="T723" s="2">
        <v>531</v>
      </c>
      <c r="U723" s="2">
        <v>0</v>
      </c>
      <c r="V723" s="2">
        <v>531</v>
      </c>
      <c r="W723" s="2">
        <v>0</v>
      </c>
      <c r="X723" s="2">
        <v>531</v>
      </c>
      <c r="Y723" s="2">
        <v>0</v>
      </c>
      <c r="Z723" s="2">
        <v>531</v>
      </c>
      <c r="AA723" s="2">
        <v>0</v>
      </c>
      <c r="AB723" s="2">
        <v>600</v>
      </c>
      <c r="AC723" s="2">
        <v>0</v>
      </c>
      <c r="AD723" s="2">
        <v>600</v>
      </c>
      <c r="AE723" s="2">
        <v>0</v>
      </c>
      <c r="AF723" s="2">
        <v>600</v>
      </c>
      <c r="AG723" s="2">
        <v>0</v>
      </c>
      <c r="AH723" s="2">
        <v>600</v>
      </c>
      <c r="AI723" s="2">
        <v>0</v>
      </c>
      <c r="AJ723" s="2">
        <v>600</v>
      </c>
      <c r="AK723" s="2">
        <v>0</v>
      </c>
      <c r="AL723" s="2">
        <v>600</v>
      </c>
      <c r="AM723" s="2">
        <v>0</v>
      </c>
      <c r="AN723" s="2">
        <v>600</v>
      </c>
      <c r="AO723" s="2">
        <v>0</v>
      </c>
      <c r="AP723" s="2">
        <v>600</v>
      </c>
      <c r="AQ723" s="2">
        <v>0</v>
      </c>
      <c r="AR723" s="2">
        <v>600</v>
      </c>
      <c r="AS723" s="2">
        <v>0</v>
      </c>
      <c r="AT723" s="2">
        <v>600</v>
      </c>
      <c r="AU723" s="2">
        <v>0</v>
      </c>
      <c r="AV723" s="2">
        <v>600</v>
      </c>
      <c r="AW723" s="2">
        <v>0</v>
      </c>
      <c r="AX723" s="2">
        <v>600</v>
      </c>
      <c r="AY723" s="2">
        <v>0</v>
      </c>
      <c r="AZ723" s="2">
        <v>620</v>
      </c>
      <c r="BA723" s="2">
        <v>0</v>
      </c>
      <c r="BB723" s="3">
        <f t="shared" si="24"/>
        <v>7220</v>
      </c>
      <c r="BC723" s="3">
        <f t="shared" si="25"/>
        <v>6441</v>
      </c>
    </row>
    <row r="724" spans="1:55">
      <c r="A724" t="s">
        <v>165</v>
      </c>
      <c r="B724">
        <v>301812</v>
      </c>
      <c r="C724" t="s">
        <v>177</v>
      </c>
      <c r="E724" t="s">
        <v>175</v>
      </c>
      <c r="F724" s="2">
        <v>0</v>
      </c>
      <c r="G724" s="2">
        <v>0</v>
      </c>
      <c r="H724" s="2">
        <v>0</v>
      </c>
      <c r="I724" s="2">
        <v>0</v>
      </c>
      <c r="J724" s="2">
        <v>0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0</v>
      </c>
      <c r="Z724" s="2">
        <v>0</v>
      </c>
      <c r="AA724" s="2">
        <v>0</v>
      </c>
      <c r="AB724" s="2">
        <v>0</v>
      </c>
      <c r="AC724" s="2">
        <v>0</v>
      </c>
      <c r="AD724" s="2">
        <v>0</v>
      </c>
      <c r="AE724" s="2">
        <v>0</v>
      </c>
      <c r="AF724" s="2">
        <v>0</v>
      </c>
      <c r="AG724" s="2">
        <v>0</v>
      </c>
      <c r="AH724" s="2">
        <v>0</v>
      </c>
      <c r="AI724" s="2">
        <v>0</v>
      </c>
      <c r="AJ724" s="2">
        <v>0</v>
      </c>
      <c r="AK724" s="2">
        <v>0</v>
      </c>
      <c r="AL724" s="2">
        <v>0</v>
      </c>
      <c r="AM724" s="2">
        <v>0</v>
      </c>
      <c r="AN724" s="2">
        <v>0</v>
      </c>
      <c r="AO724" s="2">
        <v>0</v>
      </c>
      <c r="AP724" s="2">
        <v>0</v>
      </c>
      <c r="AQ724" s="2">
        <v>0</v>
      </c>
      <c r="AR724" s="2">
        <v>0</v>
      </c>
      <c r="AS724" s="2">
        <v>0</v>
      </c>
      <c r="AT724" s="2">
        <v>0</v>
      </c>
      <c r="AU724" s="2">
        <v>0</v>
      </c>
      <c r="AV724" s="2">
        <v>0</v>
      </c>
      <c r="AW724" s="2">
        <v>0</v>
      </c>
      <c r="AX724" s="2">
        <v>0</v>
      </c>
      <c r="AY724" s="2">
        <v>0</v>
      </c>
      <c r="AZ724" s="2">
        <v>0</v>
      </c>
      <c r="BA724" s="2">
        <v>0</v>
      </c>
      <c r="BB724" s="3">
        <f t="shared" si="24"/>
        <v>0</v>
      </c>
      <c r="BC724" s="3">
        <f t="shared" si="25"/>
        <v>0</v>
      </c>
    </row>
    <row r="725" spans="1:55">
      <c r="A725" t="s">
        <v>54</v>
      </c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3">
        <f t="shared" si="24"/>
        <v>0</v>
      </c>
      <c r="BC725" s="3">
        <f t="shared" si="25"/>
        <v>0</v>
      </c>
    </row>
    <row r="726" spans="1:55">
      <c r="A726" t="s">
        <v>165</v>
      </c>
      <c r="B726">
        <v>301812</v>
      </c>
      <c r="C726" t="s">
        <v>177</v>
      </c>
      <c r="E726" t="s">
        <v>169</v>
      </c>
      <c r="F726" s="2">
        <v>0</v>
      </c>
      <c r="G726" s="2">
        <v>0</v>
      </c>
      <c r="H726" s="2">
        <v>-49.85</v>
      </c>
      <c r="I726" s="2">
        <v>0</v>
      </c>
      <c r="J726" s="2">
        <v>-38.74</v>
      </c>
      <c r="K726" s="2">
        <v>0</v>
      </c>
      <c r="L726" s="2">
        <v>-3437.41</v>
      </c>
      <c r="M726" s="2">
        <v>0</v>
      </c>
      <c r="N726" s="2">
        <v>-7135.08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-18902.689999999999</v>
      </c>
      <c r="U726" s="2">
        <v>0</v>
      </c>
      <c r="V726" s="2">
        <v>0</v>
      </c>
      <c r="W726" s="2">
        <v>0</v>
      </c>
      <c r="X726" s="2">
        <v>-358.13</v>
      </c>
      <c r="Y726" s="2">
        <v>0</v>
      </c>
      <c r="Z726" s="2">
        <v>0</v>
      </c>
      <c r="AA726" s="2">
        <v>0</v>
      </c>
      <c r="AB726" s="2">
        <v>0</v>
      </c>
      <c r="AC726" s="2">
        <v>0</v>
      </c>
      <c r="AD726" s="2">
        <v>0</v>
      </c>
      <c r="AE726" s="2">
        <v>0</v>
      </c>
      <c r="AF726" s="2">
        <v>-146.51</v>
      </c>
      <c r="AG726" s="2">
        <v>0</v>
      </c>
      <c r="AH726" s="2">
        <v>0</v>
      </c>
      <c r="AI726" s="2">
        <v>0</v>
      </c>
      <c r="AJ726" s="2">
        <v>0</v>
      </c>
      <c r="AK726" s="2">
        <v>0</v>
      </c>
      <c r="AL726" s="2">
        <v>0</v>
      </c>
      <c r="AM726" s="2">
        <v>0</v>
      </c>
      <c r="AN726" s="2">
        <v>-15067.54</v>
      </c>
      <c r="AO726" s="2">
        <v>0</v>
      </c>
      <c r="AP726" s="2">
        <v>0</v>
      </c>
      <c r="AQ726" s="2">
        <v>0</v>
      </c>
      <c r="AR726" s="2">
        <v>0</v>
      </c>
      <c r="AS726" s="2">
        <v>0</v>
      </c>
      <c r="AT726" s="2">
        <v>0</v>
      </c>
      <c r="AU726" s="2">
        <v>0</v>
      </c>
      <c r="AV726" s="2">
        <v>0</v>
      </c>
      <c r="AW726" s="2">
        <v>0</v>
      </c>
      <c r="AX726" s="2">
        <v>-2581.5</v>
      </c>
      <c r="AY726" s="2">
        <v>0</v>
      </c>
      <c r="AZ726" s="2">
        <v>-104.16</v>
      </c>
      <c r="BA726" s="2">
        <v>0</v>
      </c>
      <c r="BB726" s="3">
        <f t="shared" si="24"/>
        <v>-17899.710000000003</v>
      </c>
      <c r="BC726" s="3">
        <f t="shared" si="25"/>
        <v>-29921.899999999998</v>
      </c>
    </row>
    <row r="727" spans="1:55">
      <c r="A727" t="s">
        <v>54</v>
      </c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3">
        <f t="shared" si="24"/>
        <v>0</v>
      </c>
      <c r="BC727" s="3">
        <f t="shared" si="25"/>
        <v>0</v>
      </c>
    </row>
    <row r="728" spans="1:55">
      <c r="A728" t="s">
        <v>165</v>
      </c>
      <c r="B728">
        <v>301812</v>
      </c>
      <c r="C728" t="s">
        <v>177</v>
      </c>
      <c r="E728" t="s">
        <v>170</v>
      </c>
      <c r="F728" s="2">
        <v>9.94</v>
      </c>
      <c r="G728" s="2">
        <v>0</v>
      </c>
      <c r="H728" s="2">
        <v>12.16</v>
      </c>
      <c r="I728" s="2">
        <v>0</v>
      </c>
      <c r="J728" s="2">
        <v>34.94</v>
      </c>
      <c r="K728" s="2">
        <v>0</v>
      </c>
      <c r="L728" s="2">
        <v>431.65</v>
      </c>
      <c r="M728" s="2">
        <v>0</v>
      </c>
      <c r="N728" s="2">
        <v>2025.08</v>
      </c>
      <c r="O728" s="2">
        <v>0</v>
      </c>
      <c r="P728" s="2">
        <v>1185.3900000000001</v>
      </c>
      <c r="Q728" s="2">
        <v>0</v>
      </c>
      <c r="R728" s="2">
        <v>801.19</v>
      </c>
      <c r="S728" s="2">
        <v>0</v>
      </c>
      <c r="T728" s="2">
        <v>1770.21</v>
      </c>
      <c r="U728" s="2">
        <v>0</v>
      </c>
      <c r="V728" s="2">
        <v>1142.83</v>
      </c>
      <c r="W728" s="2">
        <v>0</v>
      </c>
      <c r="X728" s="2">
        <v>1033.69</v>
      </c>
      <c r="Y728" s="2">
        <v>0</v>
      </c>
      <c r="Z728" s="2">
        <v>126.28</v>
      </c>
      <c r="AA728" s="2">
        <v>0</v>
      </c>
      <c r="AB728" s="2">
        <v>32.78</v>
      </c>
      <c r="AC728" s="2">
        <v>0</v>
      </c>
      <c r="AD728" s="2">
        <v>14.98</v>
      </c>
      <c r="AE728" s="2">
        <v>0</v>
      </c>
      <c r="AF728" s="2">
        <v>15.92</v>
      </c>
      <c r="AG728" s="2">
        <v>0</v>
      </c>
      <c r="AH728" s="2">
        <v>6.43</v>
      </c>
      <c r="AI728" s="2">
        <v>0</v>
      </c>
      <c r="AJ728" s="2">
        <v>1467.22</v>
      </c>
      <c r="AK728" s="2">
        <v>0</v>
      </c>
      <c r="AL728" s="2">
        <v>1554.98</v>
      </c>
      <c r="AM728" s="2">
        <v>0</v>
      </c>
      <c r="AN728" s="2">
        <v>0</v>
      </c>
      <c r="AO728" s="2">
        <v>0</v>
      </c>
      <c r="AP728" s="2">
        <v>0</v>
      </c>
      <c r="AQ728" s="2">
        <v>0</v>
      </c>
      <c r="AR728" s="2">
        <v>1512.61</v>
      </c>
      <c r="AS728" s="2">
        <v>0</v>
      </c>
      <c r="AT728" s="2">
        <v>1303.8800000000001</v>
      </c>
      <c r="AU728" s="2">
        <v>0</v>
      </c>
      <c r="AV728" s="2">
        <v>1219.3399999999999</v>
      </c>
      <c r="AW728" s="2">
        <v>0</v>
      </c>
      <c r="AX728" s="2">
        <v>512.51</v>
      </c>
      <c r="AY728" s="2">
        <v>0</v>
      </c>
      <c r="AZ728" s="2">
        <v>26.11</v>
      </c>
      <c r="BA728" s="2">
        <v>1.1599999999999999</v>
      </c>
      <c r="BB728" s="3">
        <f t="shared" si="24"/>
        <v>7635.1399999999994</v>
      </c>
      <c r="BC728" s="3">
        <f t="shared" si="25"/>
        <v>8606.1400000000012</v>
      </c>
    </row>
    <row r="729" spans="1:55">
      <c r="A729" t="s">
        <v>54</v>
      </c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3">
        <f t="shared" si="24"/>
        <v>0</v>
      </c>
      <c r="BC729" s="3">
        <f t="shared" si="25"/>
        <v>0</v>
      </c>
    </row>
    <row r="730" spans="1:55">
      <c r="A730" t="s">
        <v>165</v>
      </c>
      <c r="B730">
        <v>301812</v>
      </c>
      <c r="C730" t="s">
        <v>177</v>
      </c>
      <c r="E730" t="s">
        <v>171</v>
      </c>
      <c r="F730" s="2">
        <v>108.78</v>
      </c>
      <c r="G730" s="2">
        <v>0</v>
      </c>
      <c r="H730" s="2">
        <v>0</v>
      </c>
      <c r="I730" s="2">
        <v>0</v>
      </c>
      <c r="J730" s="2">
        <v>0</v>
      </c>
      <c r="K730" s="2">
        <v>0</v>
      </c>
      <c r="L730" s="2">
        <v>0</v>
      </c>
      <c r="M730" s="2">
        <v>0</v>
      </c>
      <c r="N730" s="2">
        <v>0</v>
      </c>
      <c r="O730" s="2">
        <v>0</v>
      </c>
      <c r="P730" s="2">
        <v>46561.120000000003</v>
      </c>
      <c r="Q730" s="2">
        <v>0</v>
      </c>
      <c r="R730" s="2">
        <v>4485.71</v>
      </c>
      <c r="S730" s="2">
        <v>0</v>
      </c>
      <c r="T730" s="2">
        <v>0</v>
      </c>
      <c r="U730" s="2">
        <v>0</v>
      </c>
      <c r="V730" s="2">
        <v>1255.55</v>
      </c>
      <c r="W730" s="2">
        <v>0</v>
      </c>
      <c r="X730" s="2">
        <v>-112.72</v>
      </c>
      <c r="Y730" s="2">
        <v>0</v>
      </c>
      <c r="Z730" s="2">
        <v>1305.81</v>
      </c>
      <c r="AA730" s="2">
        <v>0</v>
      </c>
      <c r="AB730" s="2">
        <v>492.2</v>
      </c>
      <c r="AC730" s="2">
        <v>0</v>
      </c>
      <c r="AD730" s="2">
        <v>26.24</v>
      </c>
      <c r="AE730" s="2">
        <v>0</v>
      </c>
      <c r="AF730" s="2">
        <v>0</v>
      </c>
      <c r="AG730" s="2">
        <v>0</v>
      </c>
      <c r="AH730" s="2">
        <v>79.48</v>
      </c>
      <c r="AI730" s="2">
        <v>0</v>
      </c>
      <c r="AJ730" s="2">
        <v>15638.92</v>
      </c>
      <c r="AK730" s="2">
        <v>0</v>
      </c>
      <c r="AL730" s="2">
        <v>2640.01</v>
      </c>
      <c r="AM730" s="2">
        <v>0</v>
      </c>
      <c r="AN730" s="2">
        <v>0</v>
      </c>
      <c r="AO730" s="2">
        <v>0</v>
      </c>
      <c r="AP730" s="2">
        <v>4043.02</v>
      </c>
      <c r="AQ730" s="2">
        <v>0</v>
      </c>
      <c r="AR730" s="2">
        <v>5425.03</v>
      </c>
      <c r="AS730" s="2">
        <v>0</v>
      </c>
      <c r="AT730" s="2">
        <v>3005.15</v>
      </c>
      <c r="AU730" s="2">
        <v>0</v>
      </c>
      <c r="AV730" s="2">
        <v>4774.9799999999996</v>
      </c>
      <c r="AW730" s="2">
        <v>0</v>
      </c>
      <c r="AX730" s="2">
        <v>0</v>
      </c>
      <c r="AY730" s="2">
        <v>0</v>
      </c>
      <c r="AZ730" s="2">
        <v>0</v>
      </c>
      <c r="BA730" s="2">
        <v>0</v>
      </c>
      <c r="BB730" s="3">
        <f t="shared" si="24"/>
        <v>35632.83</v>
      </c>
      <c r="BC730" s="3">
        <f t="shared" si="25"/>
        <v>54096.45</v>
      </c>
    </row>
    <row r="731" spans="1:55">
      <c r="A731" t="s">
        <v>54</v>
      </c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3">
        <f t="shared" si="24"/>
        <v>0</v>
      </c>
      <c r="BC731" s="3">
        <f t="shared" si="25"/>
        <v>0</v>
      </c>
    </row>
    <row r="732" spans="1:55">
      <c r="A732" t="s">
        <v>165</v>
      </c>
      <c r="B732">
        <v>478214</v>
      </c>
      <c r="C732" t="s">
        <v>152</v>
      </c>
      <c r="E732" t="s">
        <v>167</v>
      </c>
      <c r="F732" s="2">
        <v>3537.22</v>
      </c>
      <c r="G732" s="2">
        <v>0</v>
      </c>
      <c r="H732" s="2">
        <v>3608.41</v>
      </c>
      <c r="I732" s="2">
        <v>0</v>
      </c>
      <c r="J732" s="2">
        <v>3464.41</v>
      </c>
      <c r="K732" s="2">
        <v>0</v>
      </c>
      <c r="L732" s="2">
        <v>3579.18</v>
      </c>
      <c r="M732" s="2">
        <v>0</v>
      </c>
      <c r="N732" s="2">
        <v>3033.65</v>
      </c>
      <c r="O732" s="2">
        <v>0</v>
      </c>
      <c r="P732" s="2">
        <v>3291.84</v>
      </c>
      <c r="Q732" s="2">
        <v>0</v>
      </c>
      <c r="R732" s="2">
        <v>3038.17</v>
      </c>
      <c r="S732" s="2">
        <v>0</v>
      </c>
      <c r="T732" s="2">
        <v>0</v>
      </c>
      <c r="U732" s="2">
        <v>0</v>
      </c>
      <c r="V732" s="2">
        <v>0</v>
      </c>
      <c r="W732" s="2">
        <v>0</v>
      </c>
      <c r="X732" s="2">
        <v>0</v>
      </c>
      <c r="Y732" s="2">
        <v>0</v>
      </c>
      <c r="Z732" s="2">
        <v>0</v>
      </c>
      <c r="AA732" s="2">
        <v>0</v>
      </c>
      <c r="AB732" s="2">
        <v>0</v>
      </c>
      <c r="AC732" s="2">
        <v>0</v>
      </c>
      <c r="AD732" s="2">
        <v>0</v>
      </c>
      <c r="AE732" s="2">
        <v>0</v>
      </c>
      <c r="AF732" s="2">
        <v>0</v>
      </c>
      <c r="AG732" s="2">
        <v>0</v>
      </c>
      <c r="AH732" s="2">
        <v>0</v>
      </c>
      <c r="AI732" s="2">
        <v>0</v>
      </c>
      <c r="AJ732" s="2">
        <v>0</v>
      </c>
      <c r="AK732" s="2">
        <v>0</v>
      </c>
      <c r="AL732" s="2">
        <v>0</v>
      </c>
      <c r="AM732" s="2">
        <v>0</v>
      </c>
      <c r="AN732" s="2">
        <v>0</v>
      </c>
      <c r="AO732" s="2">
        <v>0</v>
      </c>
      <c r="AP732" s="2">
        <v>0</v>
      </c>
      <c r="AQ732" s="2">
        <v>0</v>
      </c>
      <c r="AR732" s="2">
        <v>0</v>
      </c>
      <c r="AS732" s="2">
        <v>0</v>
      </c>
      <c r="AT732" s="2">
        <v>0</v>
      </c>
      <c r="AU732" s="2">
        <v>0</v>
      </c>
      <c r="AV732" s="2">
        <v>0</v>
      </c>
      <c r="AW732" s="2">
        <v>0</v>
      </c>
      <c r="AX732" s="2">
        <v>0</v>
      </c>
      <c r="AY732" s="2">
        <v>0</v>
      </c>
      <c r="AZ732" s="2">
        <v>0</v>
      </c>
      <c r="BA732" s="2">
        <v>0</v>
      </c>
      <c r="BB732" s="3">
        <f t="shared" si="24"/>
        <v>0</v>
      </c>
      <c r="BC732" s="3">
        <f t="shared" si="25"/>
        <v>23552.879999999997</v>
      </c>
    </row>
    <row r="733" spans="1:55">
      <c r="A733" t="s">
        <v>165</v>
      </c>
      <c r="B733">
        <v>478214</v>
      </c>
      <c r="C733" t="s">
        <v>152</v>
      </c>
      <c r="E733" t="s">
        <v>168</v>
      </c>
      <c r="F733" s="2">
        <v>531</v>
      </c>
      <c r="G733" s="2">
        <v>0</v>
      </c>
      <c r="H733" s="2">
        <v>531</v>
      </c>
      <c r="I733" s="2">
        <v>0</v>
      </c>
      <c r="J733" s="2">
        <v>531</v>
      </c>
      <c r="K733" s="2">
        <v>0</v>
      </c>
      <c r="L733" s="2">
        <v>531</v>
      </c>
      <c r="M733" s="2">
        <v>0</v>
      </c>
      <c r="N733" s="2">
        <v>531</v>
      </c>
      <c r="O733" s="2">
        <v>0</v>
      </c>
      <c r="P733" s="2">
        <v>531</v>
      </c>
      <c r="Q733" s="2">
        <v>0</v>
      </c>
      <c r="R733" s="2">
        <v>531</v>
      </c>
      <c r="S733" s="2">
        <v>0</v>
      </c>
      <c r="T733" s="2">
        <v>0</v>
      </c>
      <c r="U733" s="2">
        <v>0</v>
      </c>
      <c r="V733" s="2">
        <v>0</v>
      </c>
      <c r="W733" s="2">
        <v>0</v>
      </c>
      <c r="X733" s="2">
        <v>0</v>
      </c>
      <c r="Y733" s="2">
        <v>0</v>
      </c>
      <c r="Z733" s="2">
        <v>0</v>
      </c>
      <c r="AA733" s="2">
        <v>0</v>
      </c>
      <c r="AB733" s="2">
        <v>0</v>
      </c>
      <c r="AC733" s="2">
        <v>0</v>
      </c>
      <c r="AD733" s="2">
        <v>0</v>
      </c>
      <c r="AE733" s="2">
        <v>0</v>
      </c>
      <c r="AF733" s="2">
        <v>0</v>
      </c>
      <c r="AG733" s="2">
        <v>0</v>
      </c>
      <c r="AH733" s="2">
        <v>0</v>
      </c>
      <c r="AI733" s="2">
        <v>0</v>
      </c>
      <c r="AJ733" s="2">
        <v>0</v>
      </c>
      <c r="AK733" s="2">
        <v>0</v>
      </c>
      <c r="AL733" s="2">
        <v>0</v>
      </c>
      <c r="AM733" s="2">
        <v>0</v>
      </c>
      <c r="AN733" s="2">
        <v>0</v>
      </c>
      <c r="AO733" s="2">
        <v>0</v>
      </c>
      <c r="AP733" s="2">
        <v>0</v>
      </c>
      <c r="AQ733" s="2">
        <v>0</v>
      </c>
      <c r="AR733" s="2">
        <v>0</v>
      </c>
      <c r="AS733" s="2">
        <v>0</v>
      </c>
      <c r="AT733" s="2">
        <v>0</v>
      </c>
      <c r="AU733" s="2">
        <v>0</v>
      </c>
      <c r="AV733" s="2">
        <v>0</v>
      </c>
      <c r="AW733" s="2">
        <v>0</v>
      </c>
      <c r="AX733" s="2">
        <v>0</v>
      </c>
      <c r="AY733" s="2">
        <v>0</v>
      </c>
      <c r="AZ733" s="2">
        <v>0</v>
      </c>
      <c r="BA733" s="2">
        <v>0</v>
      </c>
      <c r="BB733" s="3">
        <f t="shared" si="24"/>
        <v>0</v>
      </c>
      <c r="BC733" s="3">
        <f t="shared" si="25"/>
        <v>3717</v>
      </c>
    </row>
    <row r="734" spans="1:55">
      <c r="A734" t="s">
        <v>165</v>
      </c>
      <c r="B734">
        <v>478214</v>
      </c>
      <c r="C734" t="s">
        <v>152</v>
      </c>
      <c r="E734" t="s">
        <v>64</v>
      </c>
      <c r="F734" s="2">
        <v>510.59</v>
      </c>
      <c r="G734" s="2">
        <v>0</v>
      </c>
      <c r="H734" s="2">
        <v>521.98</v>
      </c>
      <c r="I734" s="2">
        <v>0</v>
      </c>
      <c r="J734" s="2">
        <v>498.94</v>
      </c>
      <c r="K734" s="2">
        <v>0</v>
      </c>
      <c r="L734" s="2">
        <v>517.29999999999995</v>
      </c>
      <c r="M734" s="2">
        <v>0</v>
      </c>
      <c r="N734" s="2">
        <v>430.05</v>
      </c>
      <c r="O734" s="2">
        <v>0</v>
      </c>
      <c r="P734" s="2">
        <v>471.35</v>
      </c>
      <c r="Q734" s="2">
        <v>0</v>
      </c>
      <c r="R734" s="2">
        <v>430.78</v>
      </c>
      <c r="S734" s="2">
        <v>0</v>
      </c>
      <c r="T734" s="2">
        <v>0</v>
      </c>
      <c r="U734" s="2">
        <v>0</v>
      </c>
      <c r="V734" s="2">
        <v>0</v>
      </c>
      <c r="W734" s="2">
        <v>0</v>
      </c>
      <c r="X734" s="2">
        <v>0</v>
      </c>
      <c r="Y734" s="2">
        <v>0</v>
      </c>
      <c r="Z734" s="2">
        <v>0</v>
      </c>
      <c r="AA734" s="2">
        <v>0</v>
      </c>
      <c r="AB734" s="2">
        <v>0</v>
      </c>
      <c r="AC734" s="2">
        <v>0</v>
      </c>
      <c r="AD734" s="2">
        <v>0</v>
      </c>
      <c r="AE734" s="2">
        <v>0</v>
      </c>
      <c r="AF734" s="2">
        <v>0</v>
      </c>
      <c r="AG734" s="2">
        <v>0</v>
      </c>
      <c r="AH734" s="2">
        <v>0</v>
      </c>
      <c r="AI734" s="2">
        <v>0</v>
      </c>
      <c r="AJ734" s="2">
        <v>0</v>
      </c>
      <c r="AK734" s="2">
        <v>0</v>
      </c>
      <c r="AL734" s="2">
        <v>0</v>
      </c>
      <c r="AM734" s="2">
        <v>0</v>
      </c>
      <c r="AN734" s="2">
        <v>0</v>
      </c>
      <c r="AO734" s="2">
        <v>0</v>
      </c>
      <c r="AP734" s="2">
        <v>0</v>
      </c>
      <c r="AQ734" s="2">
        <v>0</v>
      </c>
      <c r="AR734" s="2">
        <v>0</v>
      </c>
      <c r="AS734" s="2">
        <v>0</v>
      </c>
      <c r="AT734" s="2">
        <v>0</v>
      </c>
      <c r="AU734" s="2">
        <v>0</v>
      </c>
      <c r="AV734" s="2">
        <v>0</v>
      </c>
      <c r="AW734" s="2">
        <v>0</v>
      </c>
      <c r="AX734" s="2">
        <v>0</v>
      </c>
      <c r="AY734" s="2">
        <v>0</v>
      </c>
      <c r="AZ734" s="2">
        <v>0</v>
      </c>
      <c r="BA734" s="2">
        <v>0</v>
      </c>
      <c r="BB734" s="3">
        <f t="shared" si="24"/>
        <v>0</v>
      </c>
      <c r="BC734" s="3">
        <f t="shared" si="25"/>
        <v>3380.99</v>
      </c>
    </row>
    <row r="735" spans="1:55">
      <c r="A735" t="s">
        <v>54</v>
      </c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3">
        <f t="shared" si="24"/>
        <v>0</v>
      </c>
      <c r="BC735" s="3">
        <f t="shared" si="25"/>
        <v>0</v>
      </c>
    </row>
    <row r="736" spans="1:55">
      <c r="A736" t="s">
        <v>165</v>
      </c>
      <c r="B736">
        <v>478214</v>
      </c>
      <c r="C736" t="s">
        <v>152</v>
      </c>
      <c r="E736" t="s">
        <v>169</v>
      </c>
      <c r="F736" s="2">
        <v>-865.73</v>
      </c>
      <c r="G736" s="2">
        <v>0</v>
      </c>
      <c r="H736" s="2">
        <v>0</v>
      </c>
      <c r="I736" s="2">
        <v>0</v>
      </c>
      <c r="J736" s="2">
        <v>0</v>
      </c>
      <c r="K736" s="2">
        <v>0</v>
      </c>
      <c r="L736" s="2">
        <v>0</v>
      </c>
      <c r="M736" s="2">
        <v>0</v>
      </c>
      <c r="N736" s="2">
        <v>-3190.47</v>
      </c>
      <c r="O736" s="2">
        <v>0</v>
      </c>
      <c r="P736" s="2">
        <v>0</v>
      </c>
      <c r="Q736" s="2">
        <v>0</v>
      </c>
      <c r="R736" s="2">
        <v>-1044.17</v>
      </c>
      <c r="S736" s="2">
        <v>0</v>
      </c>
      <c r="T736" s="2">
        <v>0</v>
      </c>
      <c r="U736" s="2">
        <v>0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  <c r="AI736" s="2">
        <v>0</v>
      </c>
      <c r="AJ736" s="2">
        <v>0</v>
      </c>
      <c r="AK736" s="2">
        <v>0</v>
      </c>
      <c r="AL736" s="2">
        <v>0</v>
      </c>
      <c r="AM736" s="2">
        <v>0</v>
      </c>
      <c r="AN736" s="2">
        <v>0</v>
      </c>
      <c r="AO736" s="2">
        <v>0</v>
      </c>
      <c r="AP736" s="2">
        <v>0</v>
      </c>
      <c r="AQ736" s="2">
        <v>0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0</v>
      </c>
      <c r="AX736" s="2">
        <v>0</v>
      </c>
      <c r="AY736" s="2">
        <v>0</v>
      </c>
      <c r="AZ736" s="2">
        <v>0</v>
      </c>
      <c r="BA736" s="2">
        <v>0</v>
      </c>
      <c r="BB736" s="3">
        <f t="shared" si="24"/>
        <v>0</v>
      </c>
      <c r="BC736" s="3">
        <f t="shared" si="25"/>
        <v>-5100.37</v>
      </c>
    </row>
    <row r="737" spans="1:55">
      <c r="A737" t="s">
        <v>54</v>
      </c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3">
        <f t="shared" si="24"/>
        <v>0</v>
      </c>
      <c r="BC737" s="3">
        <f t="shared" si="25"/>
        <v>0</v>
      </c>
    </row>
    <row r="738" spans="1:55">
      <c r="A738" t="s">
        <v>165</v>
      </c>
      <c r="B738">
        <v>478214</v>
      </c>
      <c r="C738" t="s">
        <v>152</v>
      </c>
      <c r="E738" t="s">
        <v>170</v>
      </c>
      <c r="F738" s="2">
        <v>152.88</v>
      </c>
      <c r="G738" s="2">
        <v>0</v>
      </c>
      <c r="H738" s="2">
        <v>243.79</v>
      </c>
      <c r="I738" s="2">
        <v>0</v>
      </c>
      <c r="J738" s="2">
        <v>243.61</v>
      </c>
      <c r="K738" s="2">
        <v>0</v>
      </c>
      <c r="L738" s="2">
        <v>67.94</v>
      </c>
      <c r="M738" s="2">
        <v>0</v>
      </c>
      <c r="N738" s="2">
        <v>374.8</v>
      </c>
      <c r="O738" s="2">
        <v>0</v>
      </c>
      <c r="P738" s="2">
        <v>267.77</v>
      </c>
      <c r="Q738" s="2">
        <v>0</v>
      </c>
      <c r="R738" s="2">
        <v>189.59</v>
      </c>
      <c r="S738" s="2">
        <v>0</v>
      </c>
      <c r="T738" s="2">
        <v>0</v>
      </c>
      <c r="U738" s="2">
        <v>0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>
        <v>0</v>
      </c>
      <c r="AB738" s="2">
        <v>0</v>
      </c>
      <c r="AC738" s="2">
        <v>0</v>
      </c>
      <c r="AD738" s="2">
        <v>0</v>
      </c>
      <c r="AE738" s="2">
        <v>0</v>
      </c>
      <c r="AF738" s="2">
        <v>0</v>
      </c>
      <c r="AG738" s="2">
        <v>0</v>
      </c>
      <c r="AH738" s="2">
        <v>0</v>
      </c>
      <c r="AI738" s="2">
        <v>0</v>
      </c>
      <c r="AJ738" s="2">
        <v>0</v>
      </c>
      <c r="AK738" s="2">
        <v>0</v>
      </c>
      <c r="AL738" s="2">
        <v>0</v>
      </c>
      <c r="AM738" s="2">
        <v>0</v>
      </c>
      <c r="AN738" s="2">
        <v>0</v>
      </c>
      <c r="AO738" s="2">
        <v>0</v>
      </c>
      <c r="AP738" s="2">
        <v>0</v>
      </c>
      <c r="AQ738" s="2">
        <v>0</v>
      </c>
      <c r="AR738" s="2">
        <v>0</v>
      </c>
      <c r="AS738" s="2">
        <v>0</v>
      </c>
      <c r="AT738" s="2">
        <v>0</v>
      </c>
      <c r="AU738" s="2">
        <v>0</v>
      </c>
      <c r="AV738" s="2">
        <v>0</v>
      </c>
      <c r="AW738" s="2">
        <v>0</v>
      </c>
      <c r="AX738" s="2">
        <v>0</v>
      </c>
      <c r="AY738" s="2">
        <v>0</v>
      </c>
      <c r="AZ738" s="2">
        <v>0</v>
      </c>
      <c r="BA738" s="2">
        <v>0</v>
      </c>
      <c r="BB738" s="3">
        <f t="shared" si="24"/>
        <v>0</v>
      </c>
      <c r="BC738" s="3">
        <f t="shared" si="25"/>
        <v>1540.3799999999999</v>
      </c>
    </row>
    <row r="739" spans="1:55">
      <c r="A739" t="s">
        <v>54</v>
      </c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3">
        <f t="shared" si="24"/>
        <v>0</v>
      </c>
      <c r="BC739" s="3">
        <f t="shared" si="25"/>
        <v>0</v>
      </c>
    </row>
    <row r="740" spans="1:55">
      <c r="A740" t="s">
        <v>165</v>
      </c>
      <c r="B740">
        <v>478214</v>
      </c>
      <c r="C740" t="s">
        <v>152</v>
      </c>
      <c r="E740" t="s">
        <v>171</v>
      </c>
      <c r="F740" s="2">
        <v>0</v>
      </c>
      <c r="G740" s="2">
        <v>0</v>
      </c>
      <c r="H740" s="2">
        <v>2808.94</v>
      </c>
      <c r="I740" s="2">
        <v>0</v>
      </c>
      <c r="J740" s="2">
        <v>1062.78</v>
      </c>
      <c r="K740" s="2">
        <v>0</v>
      </c>
      <c r="L740" s="2">
        <v>791.75</v>
      </c>
      <c r="M740" s="2">
        <v>0</v>
      </c>
      <c r="N740" s="2">
        <v>0</v>
      </c>
      <c r="O740" s="2">
        <v>0</v>
      </c>
      <c r="P740" s="2">
        <v>8118.09</v>
      </c>
      <c r="Q740" s="2">
        <v>0</v>
      </c>
      <c r="R740" s="2">
        <v>0</v>
      </c>
      <c r="S740" s="2">
        <v>0</v>
      </c>
      <c r="T740" s="2">
        <v>0</v>
      </c>
      <c r="U740" s="2">
        <v>0</v>
      </c>
      <c r="V740" s="2">
        <v>0</v>
      </c>
      <c r="W740" s="2">
        <v>0</v>
      </c>
      <c r="X740" s="2">
        <v>0</v>
      </c>
      <c r="Y740" s="2">
        <v>0</v>
      </c>
      <c r="Z740" s="2">
        <v>0</v>
      </c>
      <c r="AA740" s="2">
        <v>0</v>
      </c>
      <c r="AB740" s="2">
        <v>0</v>
      </c>
      <c r="AC740" s="2">
        <v>0</v>
      </c>
      <c r="AD740" s="2">
        <v>0</v>
      </c>
      <c r="AE740" s="2">
        <v>0</v>
      </c>
      <c r="AF740" s="2">
        <v>0</v>
      </c>
      <c r="AG740" s="2">
        <v>0</v>
      </c>
      <c r="AH740" s="2">
        <v>0</v>
      </c>
      <c r="AI740" s="2">
        <v>0</v>
      </c>
      <c r="AJ740" s="2">
        <v>0</v>
      </c>
      <c r="AK740" s="2">
        <v>0</v>
      </c>
      <c r="AL740" s="2">
        <v>0</v>
      </c>
      <c r="AM740" s="2">
        <v>0</v>
      </c>
      <c r="AN740" s="2">
        <v>0</v>
      </c>
      <c r="AO740" s="2">
        <v>0</v>
      </c>
      <c r="AP740" s="2">
        <v>0</v>
      </c>
      <c r="AQ740" s="2">
        <v>0</v>
      </c>
      <c r="AR740" s="2">
        <v>0</v>
      </c>
      <c r="AS740" s="2">
        <v>0</v>
      </c>
      <c r="AT740" s="2">
        <v>0</v>
      </c>
      <c r="AU740" s="2">
        <v>0</v>
      </c>
      <c r="AV740" s="2">
        <v>0</v>
      </c>
      <c r="AW740" s="2">
        <v>0</v>
      </c>
      <c r="AX740" s="2">
        <v>0</v>
      </c>
      <c r="AY740" s="2">
        <v>0</v>
      </c>
      <c r="AZ740" s="2">
        <v>0</v>
      </c>
      <c r="BA740" s="2">
        <v>0</v>
      </c>
      <c r="BB740" s="3">
        <f t="shared" si="24"/>
        <v>0</v>
      </c>
      <c r="BC740" s="3">
        <f t="shared" si="25"/>
        <v>12781.560000000001</v>
      </c>
    </row>
    <row r="741" spans="1:55">
      <c r="A741" t="s">
        <v>54</v>
      </c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</row>
    <row r="742" spans="1:55"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</row>
    <row r="743" spans="1:55">
      <c r="A743" t="s">
        <v>56</v>
      </c>
      <c r="C743" t="s">
        <v>237</v>
      </c>
      <c r="F743" s="2">
        <f>SUMIF($A$3:$A$740,$A743,F$3:F$740)</f>
        <v>196340.36000000002</v>
      </c>
      <c r="G743" s="2">
        <f>SUMIF($A$3:$A$740,$A743,G$3:G$740)</f>
        <v>0</v>
      </c>
      <c r="H743" s="2">
        <f>SUMIF($A$3:$A$740,$A743,H$3:H$740)</f>
        <v>237220.77999999997</v>
      </c>
      <c r="I743" s="2">
        <f>SUMIF($A$3:$A$740,$A743,I$3:I$740)</f>
        <v>0</v>
      </c>
      <c r="J743" s="2">
        <f>SUMIF($A$3:$A$740,$A743,J$3:J$740)</f>
        <v>230900.63999999998</v>
      </c>
      <c r="K743" s="2">
        <f>SUMIF($A$3:$A$740,$A743,K$3:K$740)</f>
        <v>0</v>
      </c>
      <c r="L743" s="2">
        <f>SUMIF($A$3:$A$740,$A743,L$3:L$740)</f>
        <v>172373.29</v>
      </c>
      <c r="M743" s="2">
        <f>SUMIF($A$3:$A$740,$A743,M$3:M$740)</f>
        <v>0</v>
      </c>
      <c r="N743" s="2">
        <f>SUMIF($A$3:$A$740,$A743,N$3:N$740)</f>
        <v>155172.09999999995</v>
      </c>
      <c r="O743" s="2">
        <f>SUMIF($A$3:$A$740,$A743,O$3:O$740)</f>
        <v>0</v>
      </c>
      <c r="P743" s="2">
        <f>SUMIF($A$3:$A$740,$A743,P$3:P$740)</f>
        <v>316816.06999999989</v>
      </c>
      <c r="Q743" s="2">
        <f>SUMIF($A$3:$A$740,$A743,Q$3:Q$740)</f>
        <v>0</v>
      </c>
      <c r="R743" s="2">
        <f>SUMIF($A$3:$A$740,$A743,R$3:R$740)</f>
        <v>290526.01</v>
      </c>
      <c r="S743" s="2">
        <f>SUMIF($A$3:$A$740,$A743,S$3:S$740)</f>
        <v>0</v>
      </c>
      <c r="T743" s="2">
        <f>SUMIF($A$3:$A$740,$A743,T$3:T$740)</f>
        <v>224819.93999999997</v>
      </c>
      <c r="U743" s="2">
        <f>SUMIF($A$3:$A$740,$A743,U$3:U$740)</f>
        <v>0</v>
      </c>
      <c r="V743" s="2">
        <f>SUMIF($A$3:$A$740,$A743,V$3:V$740)</f>
        <v>193892.50999999995</v>
      </c>
      <c r="W743" s="2">
        <f>SUMIF($A$3:$A$740,$A743,W$3:W$740)</f>
        <v>0</v>
      </c>
      <c r="X743" s="2">
        <f>SUMIF($A$3:$A$740,$A743,X$3:X$740)</f>
        <v>112367.56000000001</v>
      </c>
      <c r="Y743" s="2">
        <f>SUMIF($A$3:$A$740,$A743,Y$3:Y$740)</f>
        <v>0</v>
      </c>
      <c r="Z743" s="2">
        <f>SUMIF($A$3:$A$740,$A743,Z$3:Z$740)</f>
        <v>279353.40000000002</v>
      </c>
      <c r="AA743" s="2">
        <f>SUMIF($A$3:$A$740,$A743,AA$3:AA$740)</f>
        <v>0</v>
      </c>
      <c r="AB743" s="2">
        <f>SUMIF($A$3:$A$740,$A743,AB$3:AB$740)</f>
        <v>165483.21</v>
      </c>
      <c r="AC743" s="2">
        <f>SUMIF($A$3:$A$740,$A743,AC$3:AC$740)</f>
        <v>0</v>
      </c>
      <c r="AD743" s="2">
        <f>SUMIF($A$3:$A$740,$A743,AD$3:AD$740)</f>
        <v>148490.78999999998</v>
      </c>
      <c r="AE743" s="2">
        <f>SUMIF($A$3:$A$740,$A743,AE$3:AE$740)</f>
        <v>0</v>
      </c>
      <c r="AF743" s="2">
        <f>SUMIF($A$3:$A$740,$A743,AF$3:AF$740)</f>
        <v>77035.549999999988</v>
      </c>
      <c r="AG743" s="2">
        <f>SUMIF($A$3:$A$740,$A743,AG$3:AG$740)</f>
        <v>-15532.44</v>
      </c>
      <c r="AH743" s="2">
        <f>SUMIF($A$3:$A$740,$A743,AH$3:AH$740)</f>
        <v>-186921.87999999998</v>
      </c>
      <c r="AI743" s="2">
        <f>SUMIF($A$3:$A$740,$A743,AI$3:AI$740)</f>
        <v>-1899.66</v>
      </c>
      <c r="AJ743" s="2">
        <f>SUMIF($A$3:$A$740,$A743,AJ$3:AJ$740)</f>
        <v>86650.010000000009</v>
      </c>
      <c r="AK743" s="2">
        <f>SUMIF($A$3:$A$740,$A743,AK$3:AK$740)</f>
        <v>241165.81</v>
      </c>
      <c r="AL743" s="2">
        <f>SUMIF($A$3:$A$740,$A743,AL$3:AL$740)</f>
        <v>168571.43</v>
      </c>
      <c r="AM743" s="2">
        <f>SUMIF($A$3:$A$740,$A743,AM$3:AM$740)</f>
        <v>-1245.51</v>
      </c>
      <c r="AN743" s="2">
        <f>SUMIF($A$3:$A$740,$A743,AN$3:AN$740)</f>
        <v>185062.01</v>
      </c>
      <c r="AO743" s="2">
        <f>SUMIF($A$3:$A$740,$A743,AO$3:AO$740)</f>
        <v>0</v>
      </c>
      <c r="AP743" s="2">
        <f>SUMIF($A$3:$A$740,$A743,AP$3:AP$740)</f>
        <v>199398.19</v>
      </c>
      <c r="AQ743" s="2">
        <f>SUMIF($A$3:$A$740,$A743,AQ$3:AQ$740)</f>
        <v>0</v>
      </c>
      <c r="AR743" s="2">
        <f>SUMIF($A$3:$A$740,$A743,AR$3:AR$740)</f>
        <v>183128.59000000003</v>
      </c>
      <c r="AS743" s="2">
        <f>SUMIF($A$3:$A$740,$A743,AS$3:AS$740)</f>
        <v>0</v>
      </c>
      <c r="AT743" s="2">
        <f>SUMIF($A$3:$A$740,$A743,AT$3:AT$740)</f>
        <v>141433.34999999998</v>
      </c>
      <c r="AU743" s="2">
        <f>SUMIF($A$3:$A$740,$A743,AU$3:AU$740)</f>
        <v>-1336.58</v>
      </c>
      <c r="AV743" s="2">
        <f>SUMIF($A$3:$A$740,$A743,AV$3:AV$740)</f>
        <v>104781.38</v>
      </c>
      <c r="AW743" s="2">
        <f>SUMIF($A$3:$A$740,$A743,AW$3:AW$740)</f>
        <v>-2491.0200000000004</v>
      </c>
      <c r="AX743" s="2">
        <f>SUMIF($A$3:$A$740,$A743,AX$3:AX$740)</f>
        <v>87295.92</v>
      </c>
      <c r="AY743" s="2">
        <f>SUMIF($A$3:$A$740,$A743,AY$3:AY$740)</f>
        <v>0</v>
      </c>
      <c r="AZ743" s="2">
        <f>SUMIF($A$3:$A$740,$A743,AZ$3:AZ$740)</f>
        <v>49445.05000000001</v>
      </c>
      <c r="BA743" s="2">
        <f>SUMIF($A$3:$A$740,$A743,BA$3:BA$740)</f>
        <v>-2441.1999999999998</v>
      </c>
      <c r="BB743" s="3">
        <f t="shared" ref="BB743:BB745" si="26">SUM(AD743:BA743)</f>
        <v>1460589.79</v>
      </c>
      <c r="BC743" s="3">
        <f t="shared" ref="BC743:BC745" si="27">SUM(F743:AC743)</f>
        <v>2575265.8699999996</v>
      </c>
    </row>
    <row r="744" spans="1:55">
      <c r="A744" t="s">
        <v>84</v>
      </c>
      <c r="F744" s="2">
        <f>SUMIF($A$3:$A$740,$A744,F$3:F$740)</f>
        <v>1370284.5899999999</v>
      </c>
      <c r="G744" s="2">
        <f>SUMIF($A$3:$A$740,$A744,G$3:G$740)</f>
        <v>-938.49</v>
      </c>
      <c r="H744" s="2">
        <f>SUMIF($A$3:$A$740,$A744,H$3:H$740)</f>
        <v>1445172.5499999996</v>
      </c>
      <c r="I744" s="2">
        <f>SUMIF($A$3:$A$740,$A744,I$3:I$740)</f>
        <v>-3880.34</v>
      </c>
      <c r="J744" s="2">
        <f>SUMIF($A$3:$A$740,$A744,J$3:J$740)</f>
        <v>1362241.24</v>
      </c>
      <c r="K744" s="2">
        <f>SUMIF($A$3:$A$740,$A744,K$3:K$740)</f>
        <v>-1940.17</v>
      </c>
      <c r="L744" s="2">
        <f>SUMIF($A$3:$A$740,$A744,L$3:L$740)</f>
        <v>1449361.2500000005</v>
      </c>
      <c r="M744" s="2">
        <f>SUMIF($A$3:$A$740,$A744,M$3:M$740)</f>
        <v>22232.36</v>
      </c>
      <c r="N744" s="2">
        <f>SUMIF($A$3:$A$740,$A744,N$3:N$740)</f>
        <v>1719621.8100000003</v>
      </c>
      <c r="O744" s="2">
        <f>SUMIF($A$3:$A$740,$A744,O$3:O$740)</f>
        <v>-311.20000000000016</v>
      </c>
      <c r="P744" s="2">
        <f>SUMIF($A$3:$A$740,$A744,P$3:P$740)</f>
        <v>2181515.2799999989</v>
      </c>
      <c r="Q744" s="2">
        <f>SUMIF($A$3:$A$740,$A744,Q$3:Q$740)</f>
        <v>-3880.34</v>
      </c>
      <c r="R744" s="2">
        <f>SUMIF($A$3:$A$740,$A744,R$3:R$740)</f>
        <v>2468914.4400000009</v>
      </c>
      <c r="S744" s="2">
        <f>SUMIF($A$3:$A$740,$A744,S$3:S$740)</f>
        <v>-1940.17</v>
      </c>
      <c r="T744" s="2">
        <f>SUMIF($A$3:$A$740,$A744,T$3:T$740)</f>
        <v>2020317.0799999991</v>
      </c>
      <c r="U744" s="2">
        <f>SUMIF($A$3:$A$740,$A744,U$3:U$740)</f>
        <v>-1699.13</v>
      </c>
      <c r="V744" s="2">
        <f>SUMIF($A$3:$A$740,$A744,V$3:V$740)</f>
        <v>1762318.7799999998</v>
      </c>
      <c r="W744" s="2">
        <f>SUMIF($A$3:$A$740,$A744,W$3:W$740)</f>
        <v>0</v>
      </c>
      <c r="X744" s="2">
        <f>SUMIF($A$3:$A$740,$A744,X$3:X$740)</f>
        <v>1745655.7099999995</v>
      </c>
      <c r="Y744" s="2">
        <f>SUMIF($A$3:$A$740,$A744,Y$3:Y$740)</f>
        <v>-4433.41</v>
      </c>
      <c r="Z744" s="2">
        <f>SUMIF($A$3:$A$740,$A744,Z$3:Z$740)</f>
        <v>1482025.7599999988</v>
      </c>
      <c r="AA744" s="2">
        <f>SUMIF($A$3:$A$740,$A744,AA$3:AA$740)</f>
        <v>-1407.78</v>
      </c>
      <c r="AB744" s="2">
        <f>SUMIF($A$3:$A$740,$A744,AB$3:AB$740)</f>
        <v>1379561.2999999996</v>
      </c>
      <c r="AC744" s="2">
        <f>SUMIF($A$3:$A$740,$A744,AC$3:AC$740)</f>
        <v>0</v>
      </c>
      <c r="AD744" s="2">
        <f>SUMIF($A$3:$A$740,$A744,AD$3:AD$740)</f>
        <v>1362703.0499999996</v>
      </c>
      <c r="AE744" s="2">
        <f>SUMIF($A$3:$A$740,$A744,AE$3:AE$740)</f>
        <v>-8784.4599999999991</v>
      </c>
      <c r="AF744" s="2">
        <f>SUMIF($A$3:$A$740,$A744,AF$3:AF$740)</f>
        <v>1560327.1699999992</v>
      </c>
      <c r="AG744" s="2">
        <f>SUMIF($A$3:$A$740,$A744,AG$3:AG$740)</f>
        <v>-1447.06</v>
      </c>
      <c r="AH744" s="2">
        <f>SUMIF($A$3:$A$740,$A744,AH$3:AH$740)</f>
        <v>1574090.3199999994</v>
      </c>
      <c r="AI744" s="2">
        <f>SUMIF($A$3:$A$740,$A744,AI$3:AI$740)</f>
        <v>-2007.95</v>
      </c>
      <c r="AJ744" s="2">
        <f>SUMIF($A$3:$A$740,$A744,AJ$3:AJ$740)</f>
        <v>1611013.3499999992</v>
      </c>
      <c r="AK744" s="2">
        <f>SUMIF($A$3:$A$740,$A744,AK$3:AK$740)</f>
        <v>-10615.849999999999</v>
      </c>
      <c r="AL744" s="2">
        <f>SUMIF($A$3:$A$740,$A744,AL$3:AL$740)</f>
        <v>1790629.5000000012</v>
      </c>
      <c r="AM744" s="2">
        <f>SUMIF($A$3:$A$740,$A744,AM$3:AM$740)</f>
        <v>0</v>
      </c>
      <c r="AN744" s="2">
        <f>SUMIF($A$3:$A$740,$A744,AN$3:AN$740)</f>
        <v>1850053.6000000008</v>
      </c>
      <c r="AO744" s="2">
        <f>SUMIF($A$3:$A$740,$A744,AO$3:AO$740)</f>
        <v>-2921.9</v>
      </c>
      <c r="AP744" s="2">
        <f>SUMIF($A$3:$A$740,$A744,AP$3:AP$740)</f>
        <v>1822897.389999999</v>
      </c>
      <c r="AQ744" s="2">
        <f>SUMIF($A$3:$A$740,$A744,AQ$3:AQ$740)</f>
        <v>-1466.08</v>
      </c>
      <c r="AR744" s="2">
        <f>SUMIF($A$3:$A$740,$A744,AR$3:AR$740)</f>
        <v>1622141.2400000019</v>
      </c>
      <c r="AS744" s="2">
        <f>SUMIF($A$3:$A$740,$A744,AS$3:AS$740)</f>
        <v>-1466.08</v>
      </c>
      <c r="AT744" s="2">
        <f>SUMIF($A$3:$A$740,$A744,AT$3:AT$740)</f>
        <v>1341087.8800000013</v>
      </c>
      <c r="AU744" s="2">
        <f>SUMIF($A$3:$A$740,$A744,AU$3:AU$740)</f>
        <v>0</v>
      </c>
      <c r="AV744" s="2">
        <f>SUMIF($A$3:$A$740,$A744,AV$3:AV$740)</f>
        <v>1160714.8100000003</v>
      </c>
      <c r="AW744" s="2">
        <f>SUMIF($A$3:$A$740,$A744,AW$3:AW$740)</f>
        <v>0</v>
      </c>
      <c r="AX744" s="2">
        <f>SUMIF($A$3:$A$740,$A744,AX$3:AX$740)</f>
        <v>1022791.0000000001</v>
      </c>
      <c r="AY744" s="2">
        <f>SUMIF($A$3:$A$740,$A744,AY$3:AY$740)</f>
        <v>0</v>
      </c>
      <c r="AZ744" s="2">
        <f>SUMIF($A$3:$A$740,$A744,AZ$3:AZ$740)</f>
        <v>957049.84000000008</v>
      </c>
      <c r="BA744" s="2">
        <f>SUMIF($A$3:$A$740,$A744,BA$3:BA$740)</f>
        <v>0</v>
      </c>
      <c r="BB744" s="3">
        <f t="shared" si="26"/>
        <v>17646789.77</v>
      </c>
      <c r="BC744" s="3">
        <f t="shared" si="27"/>
        <v>20388791.119999997</v>
      </c>
    </row>
    <row r="745" spans="1:55">
      <c r="A745" t="s">
        <v>165</v>
      </c>
      <c r="F745" s="2">
        <f>SUMIF($A$3:$A$740,$A745,F$3:F$740)</f>
        <v>33494.189999999988</v>
      </c>
      <c r="G745" s="2">
        <f>SUMIF($A$3:$A$740,$A745,G$3:G$740)</f>
        <v>0</v>
      </c>
      <c r="H745" s="2">
        <f>SUMIF($A$3:$A$740,$A745,H$3:H$740)</f>
        <v>34126.970000000008</v>
      </c>
      <c r="I745" s="2">
        <f>SUMIF($A$3:$A$740,$A745,I$3:I$740)</f>
        <v>0</v>
      </c>
      <c r="J745" s="2">
        <f>SUMIF($A$3:$A$740,$A745,J$3:J$740)</f>
        <v>34471.380000000005</v>
      </c>
      <c r="K745" s="2">
        <f>SUMIF($A$3:$A$740,$A745,K$3:K$740)</f>
        <v>0</v>
      </c>
      <c r="L745" s="2">
        <f>SUMIF($A$3:$A$740,$A745,L$3:L$740)</f>
        <v>44722.640000000014</v>
      </c>
      <c r="M745" s="2">
        <f>SUMIF($A$3:$A$740,$A745,M$3:M$740)</f>
        <v>0</v>
      </c>
      <c r="N745" s="2">
        <f>SUMIF($A$3:$A$740,$A745,N$3:N$740)</f>
        <v>56660.710000000006</v>
      </c>
      <c r="O745" s="2">
        <f>SUMIF($A$3:$A$740,$A745,O$3:O$740)</f>
        <v>0</v>
      </c>
      <c r="P745" s="2">
        <f>SUMIF($A$3:$A$740,$A745,P$3:P$740)</f>
        <v>184000.94</v>
      </c>
      <c r="Q745" s="2">
        <f>SUMIF($A$3:$A$740,$A745,Q$3:Q$740)</f>
        <v>0</v>
      </c>
      <c r="R745" s="2">
        <f>SUMIF($A$3:$A$740,$A745,R$3:R$740)</f>
        <v>99965.38</v>
      </c>
      <c r="S745" s="2">
        <f>SUMIF($A$3:$A$740,$A745,S$3:S$740)</f>
        <v>0</v>
      </c>
      <c r="T745" s="2">
        <f>SUMIF($A$3:$A$740,$A745,T$3:T$740)</f>
        <v>36681.760000000002</v>
      </c>
      <c r="U745" s="2">
        <f>SUMIF($A$3:$A$740,$A745,U$3:U$740)</f>
        <v>0</v>
      </c>
      <c r="V745" s="2">
        <f>SUMIF($A$3:$A$740,$A745,V$3:V$740)</f>
        <v>62594.520000000004</v>
      </c>
      <c r="W745" s="2">
        <f>SUMIF($A$3:$A$740,$A745,W$3:W$740)</f>
        <v>0</v>
      </c>
      <c r="X745" s="2">
        <f>SUMIF($A$3:$A$740,$A745,X$3:X$740)</f>
        <v>41049.530000000006</v>
      </c>
      <c r="Y745" s="2">
        <f>SUMIF($A$3:$A$740,$A745,Y$3:Y$740)</f>
        <v>0</v>
      </c>
      <c r="Z745" s="2">
        <f>SUMIF($A$3:$A$740,$A745,Z$3:Z$740)</f>
        <v>39843.85</v>
      </c>
      <c r="AA745" s="2">
        <f>SUMIF($A$3:$A$740,$A745,AA$3:AA$740)</f>
        <v>0</v>
      </c>
      <c r="AB745" s="2">
        <f>SUMIF($A$3:$A$740,$A745,AB$3:AB$740)</f>
        <v>58374.69</v>
      </c>
      <c r="AC745" s="2">
        <f>SUMIF($A$3:$A$740,$A745,AC$3:AC$740)</f>
        <v>0</v>
      </c>
      <c r="AD745" s="2">
        <f>SUMIF($A$3:$A$740,$A745,AD$3:AD$740)</f>
        <v>30705.65</v>
      </c>
      <c r="AE745" s="2">
        <f>SUMIF($A$3:$A$740,$A745,AE$3:AE$740)</f>
        <v>0</v>
      </c>
      <c r="AF745" s="2">
        <f>SUMIF($A$3:$A$740,$A745,AF$3:AF$740)</f>
        <v>36145.94000000001</v>
      </c>
      <c r="AG745" s="2">
        <f>SUMIF($A$3:$A$740,$A745,AG$3:AG$740)</f>
        <v>0</v>
      </c>
      <c r="AH745" s="2">
        <f>SUMIF($A$3:$A$740,$A745,AH$3:AH$740)</f>
        <v>22834.799999999996</v>
      </c>
      <c r="AI745" s="2">
        <f>SUMIF($A$3:$A$740,$A745,AI$3:AI$740)</f>
        <v>20.8</v>
      </c>
      <c r="AJ745" s="2">
        <f>SUMIF($A$3:$A$740,$A745,AJ$3:AJ$740)</f>
        <v>58484.77</v>
      </c>
      <c r="AK745" s="2">
        <f>SUMIF($A$3:$A$740,$A745,AK$3:AK$740)</f>
        <v>0</v>
      </c>
      <c r="AL745" s="2">
        <f>SUMIF($A$3:$A$740,$A745,AL$3:AL$740)</f>
        <v>60893.14</v>
      </c>
      <c r="AM745" s="2">
        <f>SUMIF($A$3:$A$740,$A745,AM$3:AM$740)</f>
        <v>0</v>
      </c>
      <c r="AN745" s="2">
        <f>SUMIF($A$3:$A$740,$A745,AN$3:AN$740)</f>
        <v>48569.01</v>
      </c>
      <c r="AO745" s="2">
        <f>SUMIF($A$3:$A$740,$A745,AO$3:AO$740)</f>
        <v>0</v>
      </c>
      <c r="AP745" s="2">
        <f>SUMIF($A$3:$A$740,$A745,AP$3:AP$740)</f>
        <v>89470.89</v>
      </c>
      <c r="AQ745" s="2">
        <f>SUMIF($A$3:$A$740,$A745,AQ$3:AQ$740)</f>
        <v>0</v>
      </c>
      <c r="AR745" s="2">
        <f>SUMIF($A$3:$A$740,$A745,AR$3:AR$740)</f>
        <v>80527.8</v>
      </c>
      <c r="AS745" s="2">
        <f>SUMIF($A$3:$A$740,$A745,AS$3:AS$740)</f>
        <v>0</v>
      </c>
      <c r="AT745" s="2">
        <f>SUMIF($A$3:$A$740,$A745,AT$3:AT$740)</f>
        <v>56755.74</v>
      </c>
      <c r="AU745" s="2">
        <f>SUMIF($A$3:$A$740,$A745,AU$3:AU$740)</f>
        <v>-25.28</v>
      </c>
      <c r="AV745" s="2">
        <f>SUMIF($A$3:$A$740,$A745,AV$3:AV$740)</f>
        <v>49941.53</v>
      </c>
      <c r="AW745" s="2">
        <f>SUMIF($A$3:$A$740,$A745,AW$3:AW$740)</f>
        <v>383.98</v>
      </c>
      <c r="AX745" s="2">
        <f>SUMIF($A$3:$A$740,$A745,AX$3:AX$740)</f>
        <v>28269.749999999993</v>
      </c>
      <c r="AY745" s="2">
        <f>SUMIF($A$3:$A$740,$A745,AY$3:AY$740)</f>
        <v>55</v>
      </c>
      <c r="AZ745" s="2">
        <f>SUMIF($A$3:$A$740,$A745,AZ$3:AZ$740)</f>
        <v>37346.779999999992</v>
      </c>
      <c r="BA745" s="2">
        <f>SUMIF($A$3:$A$740,$A745,BA$3:BA$740)</f>
        <v>-3120.5</v>
      </c>
      <c r="BB745" s="3">
        <f t="shared" si="26"/>
        <v>597259.80000000005</v>
      </c>
      <c r="BC745" s="3">
        <f t="shared" si="27"/>
        <v>725986.56</v>
      </c>
    </row>
    <row r="746" spans="1:55"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</row>
    <row r="747" spans="1:55">
      <c r="A747" t="s">
        <v>56</v>
      </c>
      <c r="C747" t="s">
        <v>236</v>
      </c>
      <c r="F747" s="2">
        <f>[1]Sheet1!E169</f>
        <v>196340.36000000002</v>
      </c>
      <c r="G747" s="2">
        <f>[1]Sheet1!F169</f>
        <v>0</v>
      </c>
      <c r="H747" s="2">
        <f>[1]Sheet1!G169</f>
        <v>237220.78000000003</v>
      </c>
      <c r="I747" s="2">
        <f>[1]Sheet1!H169</f>
        <v>0</v>
      </c>
      <c r="J747" s="2">
        <f>[1]Sheet1!I169</f>
        <v>230900.64</v>
      </c>
      <c r="K747" s="2">
        <f>[1]Sheet1!J169</f>
        <v>0</v>
      </c>
      <c r="L747" s="2">
        <f>[1]Sheet1!K169</f>
        <v>172373.28999999998</v>
      </c>
      <c r="M747" s="2">
        <f>[1]Sheet1!L169</f>
        <v>0</v>
      </c>
      <c r="N747" s="2">
        <f>[1]Sheet1!M169</f>
        <v>155172.1</v>
      </c>
      <c r="O747" s="2">
        <f>[1]Sheet1!N169</f>
        <v>0</v>
      </c>
      <c r="P747" s="2">
        <f>[1]Sheet1!O169</f>
        <v>316816.07</v>
      </c>
      <c r="Q747" s="2">
        <f>[1]Sheet1!P169</f>
        <v>0</v>
      </c>
      <c r="R747" s="2">
        <f>[1]Sheet1!Q169</f>
        <v>290526.01</v>
      </c>
      <c r="S747" s="2">
        <f>[1]Sheet1!R169</f>
        <v>0</v>
      </c>
      <c r="T747" s="2">
        <f>[1]Sheet1!S169</f>
        <v>224819.94</v>
      </c>
      <c r="U747" s="2">
        <f>[1]Sheet1!T169</f>
        <v>0</v>
      </c>
      <c r="V747" s="2">
        <f>[1]Sheet1!U169</f>
        <v>193892.51000000004</v>
      </c>
      <c r="W747" s="2">
        <f>[1]Sheet1!V169</f>
        <v>0</v>
      </c>
      <c r="X747" s="2">
        <f>[1]Sheet1!W169</f>
        <v>112367.56000000001</v>
      </c>
      <c r="Y747" s="2">
        <f>[1]Sheet1!X169</f>
        <v>0</v>
      </c>
      <c r="Z747" s="2">
        <f>[1]Sheet1!Y169</f>
        <v>279353.40000000008</v>
      </c>
      <c r="AA747" s="2">
        <f>[1]Sheet1!Z169</f>
        <v>0</v>
      </c>
      <c r="AB747" s="2">
        <f>[1]Sheet1!AA169</f>
        <v>165483.21000000002</v>
      </c>
      <c r="AC747" s="2">
        <f>[1]Sheet1!AB169</f>
        <v>0</v>
      </c>
      <c r="AD747" s="2">
        <f>[1]Sheet1!AC169</f>
        <v>148490.79000000004</v>
      </c>
      <c r="AE747" s="2">
        <f>[1]Sheet1!AD169</f>
        <v>0</v>
      </c>
      <c r="AF747" s="2">
        <f>[1]Sheet1!AE169</f>
        <v>77035.55</v>
      </c>
      <c r="AG747" s="2">
        <f>[1]Sheet1!AF169</f>
        <v>-15532.44</v>
      </c>
      <c r="AH747" s="2">
        <f>[1]Sheet1!AG169</f>
        <v>-186921.87999999998</v>
      </c>
      <c r="AI747" s="2">
        <f>[1]Sheet1!AH169</f>
        <v>-1899.66</v>
      </c>
      <c r="AJ747" s="2">
        <f>[1]Sheet1!AI169</f>
        <v>86650.010000000024</v>
      </c>
      <c r="AK747" s="2">
        <f>[1]Sheet1!AJ169</f>
        <v>241165.81</v>
      </c>
      <c r="AL747" s="2">
        <f>[1]Sheet1!AK169</f>
        <v>168571.44</v>
      </c>
      <c r="AM747" s="2">
        <f>[1]Sheet1!AL169</f>
        <v>-1245.51</v>
      </c>
      <c r="AN747" s="2">
        <f>[1]Sheet1!AM169</f>
        <v>185062.01</v>
      </c>
      <c r="AO747" s="2">
        <f>[1]Sheet1!AN169</f>
        <v>0</v>
      </c>
      <c r="AP747" s="2">
        <f>[1]Sheet1!AO169</f>
        <v>199398.19</v>
      </c>
      <c r="AQ747" s="2">
        <f>[1]Sheet1!AP169</f>
        <v>0</v>
      </c>
      <c r="AR747" s="2">
        <f>[1]Sheet1!AQ169</f>
        <v>183128.59</v>
      </c>
      <c r="AS747" s="2">
        <f>[1]Sheet1!AR169</f>
        <v>0</v>
      </c>
      <c r="AT747" s="2">
        <f>[1]Sheet1!AS169</f>
        <v>141433.34999999998</v>
      </c>
      <c r="AU747" s="2">
        <f>[1]Sheet1!AT169</f>
        <v>-1336.58</v>
      </c>
      <c r="AV747" s="2">
        <f>[1]Sheet1!AU169</f>
        <v>104781.38</v>
      </c>
      <c r="AW747" s="2">
        <f>[1]Sheet1!AV169</f>
        <v>-2491.0200000000004</v>
      </c>
      <c r="AX747" s="2">
        <f>[1]Sheet1!AW169</f>
        <v>87295.919999999984</v>
      </c>
      <c r="AY747" s="2">
        <f>[1]Sheet1!AX169</f>
        <v>0</v>
      </c>
      <c r="AZ747" s="2">
        <f>[1]Sheet1!AY169</f>
        <v>49445.05</v>
      </c>
      <c r="BA747" s="2">
        <f>[1]Sheet1!AZ169</f>
        <v>-2441.1999999999998</v>
      </c>
      <c r="BB747" s="3">
        <f t="shared" ref="BB747:BB749" si="28">SUM(AD747:BA747)</f>
        <v>1460589.7999999998</v>
      </c>
      <c r="BC747" s="3">
        <f t="shared" ref="BC747:BC749" si="29">SUM(F747:AC747)</f>
        <v>2575265.8699999996</v>
      </c>
    </row>
    <row r="748" spans="1:55">
      <c r="A748" t="s">
        <v>84</v>
      </c>
      <c r="F748" s="2">
        <f>[1]Sheet1!E170</f>
        <v>1370284.5899999999</v>
      </c>
      <c r="G748" s="2">
        <f>[1]Sheet1!F170</f>
        <v>-938.49</v>
      </c>
      <c r="H748" s="2">
        <f>[1]Sheet1!G170</f>
        <v>1445172.55</v>
      </c>
      <c r="I748" s="2">
        <f>[1]Sheet1!H170</f>
        <v>-3880.34</v>
      </c>
      <c r="J748" s="2">
        <f>[1]Sheet1!I170</f>
        <v>1362241.2399999998</v>
      </c>
      <c r="K748" s="2">
        <f>[1]Sheet1!J170</f>
        <v>-1940.17</v>
      </c>
      <c r="L748" s="2">
        <f>[1]Sheet1!K170</f>
        <v>1449361.2499999998</v>
      </c>
      <c r="M748" s="2">
        <f>[1]Sheet1!L170</f>
        <v>22232.36</v>
      </c>
      <c r="N748" s="2">
        <f>[1]Sheet1!M170</f>
        <v>1719621.8099999991</v>
      </c>
      <c r="O748" s="2">
        <f>[1]Sheet1!N170</f>
        <v>-311.20000000000005</v>
      </c>
      <c r="P748" s="2">
        <f>[1]Sheet1!O170</f>
        <v>2181515.2799999998</v>
      </c>
      <c r="Q748" s="2">
        <f>[1]Sheet1!P170</f>
        <v>-3880.34</v>
      </c>
      <c r="R748" s="2">
        <f>[1]Sheet1!Q170</f>
        <v>2468914.4400000009</v>
      </c>
      <c r="S748" s="2">
        <f>[1]Sheet1!R170</f>
        <v>-1940.17</v>
      </c>
      <c r="T748" s="2">
        <f>[1]Sheet1!S170</f>
        <v>2020317.0800000003</v>
      </c>
      <c r="U748" s="2">
        <f>[1]Sheet1!T170</f>
        <v>-1699.13</v>
      </c>
      <c r="V748" s="2">
        <f>[1]Sheet1!U170</f>
        <v>1762318.78</v>
      </c>
      <c r="W748" s="2">
        <f>[1]Sheet1!V170</f>
        <v>0</v>
      </c>
      <c r="X748" s="2">
        <f>[1]Sheet1!W170</f>
        <v>1745655.7100000002</v>
      </c>
      <c r="Y748" s="2">
        <f>[1]Sheet1!X170</f>
        <v>-4433.41</v>
      </c>
      <c r="Z748" s="2">
        <f>[1]Sheet1!Y170</f>
        <v>1482025.7600000005</v>
      </c>
      <c r="AA748" s="2">
        <f>[1]Sheet1!Z170</f>
        <v>-1407.78</v>
      </c>
      <c r="AB748" s="2">
        <f>[1]Sheet1!AA170</f>
        <v>1379561.2999999998</v>
      </c>
      <c r="AC748" s="2">
        <f>[1]Sheet1!AB170</f>
        <v>0</v>
      </c>
      <c r="AD748" s="2">
        <f>[1]Sheet1!AC170</f>
        <v>1362703.0499999998</v>
      </c>
      <c r="AE748" s="2">
        <f>[1]Sheet1!AD170</f>
        <v>-8784.4600000000009</v>
      </c>
      <c r="AF748" s="2">
        <f>[1]Sheet1!AE170</f>
        <v>1560327.1699999992</v>
      </c>
      <c r="AG748" s="2">
        <f>[1]Sheet1!AF170</f>
        <v>-1447.06</v>
      </c>
      <c r="AH748" s="2">
        <f>[1]Sheet1!AG170</f>
        <v>1574090.3200000003</v>
      </c>
      <c r="AI748" s="2">
        <f>[1]Sheet1!AH170</f>
        <v>-2007.95</v>
      </c>
      <c r="AJ748" s="2">
        <f>[1]Sheet1!AI170</f>
        <v>1611013.3499999996</v>
      </c>
      <c r="AK748" s="2">
        <f>[1]Sheet1!AJ170</f>
        <v>-10615.85</v>
      </c>
      <c r="AL748" s="2">
        <f>[1]Sheet1!AK170</f>
        <v>1790629.4999999998</v>
      </c>
      <c r="AM748" s="2">
        <f>[1]Sheet1!AL170</f>
        <v>0</v>
      </c>
      <c r="AN748" s="2">
        <f>[1]Sheet1!AM170</f>
        <v>1850053.5999999996</v>
      </c>
      <c r="AO748" s="2">
        <f>[1]Sheet1!AN170</f>
        <v>-2921.9</v>
      </c>
      <c r="AP748" s="2">
        <f>[1]Sheet1!AO170</f>
        <v>1822897.3900000004</v>
      </c>
      <c r="AQ748" s="2">
        <f>[1]Sheet1!AP170</f>
        <v>-1466.08</v>
      </c>
      <c r="AR748" s="2">
        <f>[1]Sheet1!AQ170</f>
        <v>1622141.2399999998</v>
      </c>
      <c r="AS748" s="2">
        <f>[1]Sheet1!AR170</f>
        <v>-1466.08</v>
      </c>
      <c r="AT748" s="2">
        <f>[1]Sheet1!AS170</f>
        <v>1341087.8799999999</v>
      </c>
      <c r="AU748" s="2">
        <f>[1]Sheet1!AT170</f>
        <v>0</v>
      </c>
      <c r="AV748" s="2">
        <f>[1]Sheet1!AU170</f>
        <v>1160714.81</v>
      </c>
      <c r="AW748" s="2">
        <f>[1]Sheet1!AV170</f>
        <v>0</v>
      </c>
      <c r="AX748" s="2">
        <f>[1]Sheet1!AW170</f>
        <v>1022791.0000000001</v>
      </c>
      <c r="AY748" s="2">
        <f>[1]Sheet1!AX170</f>
        <v>0</v>
      </c>
      <c r="AZ748" s="2">
        <f>[1]Sheet1!AY170</f>
        <v>957049.84</v>
      </c>
      <c r="BA748" s="2">
        <f>[1]Sheet1!AZ170</f>
        <v>0</v>
      </c>
      <c r="BB748" s="3">
        <f t="shared" si="28"/>
        <v>17646789.77</v>
      </c>
      <c r="BC748" s="3">
        <f t="shared" si="29"/>
        <v>20388791.120000001</v>
      </c>
    </row>
    <row r="749" spans="1:55">
      <c r="A749" t="s">
        <v>165</v>
      </c>
      <c r="F749" s="2">
        <f>[1]Sheet1!E171</f>
        <v>33494.189999999988</v>
      </c>
      <c r="G749" s="2">
        <f>[1]Sheet1!F171</f>
        <v>0</v>
      </c>
      <c r="H749" s="2">
        <f>[1]Sheet1!G171</f>
        <v>34126.970000000008</v>
      </c>
      <c r="I749" s="2">
        <f>[1]Sheet1!H171</f>
        <v>0</v>
      </c>
      <c r="J749" s="2">
        <f>[1]Sheet1!I171</f>
        <v>34471.380000000005</v>
      </c>
      <c r="K749" s="2">
        <f>[1]Sheet1!J171</f>
        <v>0</v>
      </c>
      <c r="L749" s="2">
        <f>[1]Sheet1!K171</f>
        <v>44722.640000000014</v>
      </c>
      <c r="M749" s="2">
        <f>[1]Sheet1!L171</f>
        <v>0</v>
      </c>
      <c r="N749" s="2">
        <f>[1]Sheet1!M171</f>
        <v>56660.71</v>
      </c>
      <c r="O749" s="2">
        <f>[1]Sheet1!N171</f>
        <v>0</v>
      </c>
      <c r="P749" s="2">
        <f>[1]Sheet1!O171</f>
        <v>184000.94</v>
      </c>
      <c r="Q749" s="2">
        <f>[1]Sheet1!P171</f>
        <v>0</v>
      </c>
      <c r="R749" s="2">
        <f>[1]Sheet1!Q171</f>
        <v>99965.38</v>
      </c>
      <c r="S749" s="2">
        <f>[1]Sheet1!R171</f>
        <v>0</v>
      </c>
      <c r="T749" s="2">
        <f>[1]Sheet1!S171</f>
        <v>36681.760000000002</v>
      </c>
      <c r="U749" s="2">
        <f>[1]Sheet1!T171</f>
        <v>0</v>
      </c>
      <c r="V749" s="2">
        <f>[1]Sheet1!U171</f>
        <v>62594.52</v>
      </c>
      <c r="W749" s="2">
        <f>[1]Sheet1!V171</f>
        <v>0</v>
      </c>
      <c r="X749" s="2">
        <f>[1]Sheet1!W171</f>
        <v>41049.530000000006</v>
      </c>
      <c r="Y749" s="2">
        <f>[1]Sheet1!X171</f>
        <v>0</v>
      </c>
      <c r="Z749" s="2">
        <f>[1]Sheet1!Y171</f>
        <v>39843.85</v>
      </c>
      <c r="AA749" s="2">
        <f>[1]Sheet1!Z171</f>
        <v>0</v>
      </c>
      <c r="AB749" s="2">
        <f>[1]Sheet1!AA171</f>
        <v>58374.69</v>
      </c>
      <c r="AC749" s="2">
        <f>[1]Sheet1!AB171</f>
        <v>0</v>
      </c>
      <c r="AD749" s="2">
        <f>[1]Sheet1!AC171</f>
        <v>30705.650000000005</v>
      </c>
      <c r="AE749" s="2">
        <f>[1]Sheet1!AD171</f>
        <v>0</v>
      </c>
      <c r="AF749" s="2">
        <f>[1]Sheet1!AE171</f>
        <v>36145.94000000001</v>
      </c>
      <c r="AG749" s="2">
        <f>[1]Sheet1!AF171</f>
        <v>0</v>
      </c>
      <c r="AH749" s="2">
        <f>[1]Sheet1!AG171</f>
        <v>22834.799999999996</v>
      </c>
      <c r="AI749" s="2">
        <f>[1]Sheet1!AH171</f>
        <v>20.8</v>
      </c>
      <c r="AJ749" s="2">
        <f>[1]Sheet1!AI171</f>
        <v>58484.77</v>
      </c>
      <c r="AK749" s="2">
        <f>[1]Sheet1!AJ171</f>
        <v>0</v>
      </c>
      <c r="AL749" s="2">
        <f>[1]Sheet1!AK171</f>
        <v>60893.14</v>
      </c>
      <c r="AM749" s="2">
        <f>[1]Sheet1!AL171</f>
        <v>0</v>
      </c>
      <c r="AN749" s="2">
        <f>[1]Sheet1!AM171</f>
        <v>48569.01</v>
      </c>
      <c r="AO749" s="2">
        <f>[1]Sheet1!AN171</f>
        <v>0</v>
      </c>
      <c r="AP749" s="2">
        <f>[1]Sheet1!AO171</f>
        <v>89470.89</v>
      </c>
      <c r="AQ749" s="2">
        <f>[1]Sheet1!AP171</f>
        <v>0</v>
      </c>
      <c r="AR749" s="2">
        <f>[1]Sheet1!AQ171</f>
        <v>80527.8</v>
      </c>
      <c r="AS749" s="2">
        <f>[1]Sheet1!AR171</f>
        <v>0</v>
      </c>
      <c r="AT749" s="2">
        <f>[1]Sheet1!AS171</f>
        <v>56755.74</v>
      </c>
      <c r="AU749" s="2">
        <f>[1]Sheet1!AT171</f>
        <v>-25.28</v>
      </c>
      <c r="AV749" s="2">
        <f>[1]Sheet1!AU171</f>
        <v>49941.53</v>
      </c>
      <c r="AW749" s="2">
        <f>[1]Sheet1!AV171</f>
        <v>383.98</v>
      </c>
      <c r="AX749" s="2">
        <f>[1]Sheet1!AW171</f>
        <v>28269.749999999993</v>
      </c>
      <c r="AY749" s="2">
        <f>[1]Sheet1!AX171</f>
        <v>55</v>
      </c>
      <c r="AZ749" s="2">
        <f>[1]Sheet1!AY171</f>
        <v>37346.779999999992</v>
      </c>
      <c r="BA749" s="2">
        <f>[1]Sheet1!AZ171</f>
        <v>-3120.5</v>
      </c>
      <c r="BB749" s="3">
        <f t="shared" si="28"/>
        <v>597259.80000000005</v>
      </c>
      <c r="BC749" s="3">
        <f t="shared" si="29"/>
        <v>725986.56</v>
      </c>
    </row>
    <row r="751" spans="1:55">
      <c r="A751" t="s">
        <v>56</v>
      </c>
      <c r="C751" t="s">
        <v>238</v>
      </c>
      <c r="F751" s="2">
        <f>F743-F747</f>
        <v>0</v>
      </c>
      <c r="G751" s="2">
        <f t="shared" ref="G751:BA753" si="30">G743-G747</f>
        <v>0</v>
      </c>
      <c r="H751" s="2">
        <f t="shared" si="30"/>
        <v>0</v>
      </c>
      <c r="I751" s="2">
        <f t="shared" si="30"/>
        <v>0</v>
      </c>
      <c r="J751" s="2">
        <f t="shared" si="30"/>
        <v>0</v>
      </c>
      <c r="K751" s="2">
        <f t="shared" si="30"/>
        <v>0</v>
      </c>
      <c r="L751" s="2">
        <f t="shared" si="30"/>
        <v>0</v>
      </c>
      <c r="M751" s="2">
        <f t="shared" si="30"/>
        <v>0</v>
      </c>
      <c r="N751" s="2">
        <f t="shared" si="30"/>
        <v>0</v>
      </c>
      <c r="O751" s="2">
        <f t="shared" si="30"/>
        <v>0</v>
      </c>
      <c r="P751" s="2">
        <f t="shared" si="30"/>
        <v>0</v>
      </c>
      <c r="Q751" s="2">
        <f t="shared" si="30"/>
        <v>0</v>
      </c>
      <c r="R751" s="2">
        <f t="shared" si="30"/>
        <v>0</v>
      </c>
      <c r="S751" s="2">
        <f t="shared" si="30"/>
        <v>0</v>
      </c>
      <c r="T751" s="2">
        <f t="shared" si="30"/>
        <v>0</v>
      </c>
      <c r="U751" s="2">
        <f t="shared" si="30"/>
        <v>0</v>
      </c>
      <c r="V751" s="2">
        <f t="shared" si="30"/>
        <v>0</v>
      </c>
      <c r="W751" s="2">
        <f t="shared" si="30"/>
        <v>0</v>
      </c>
      <c r="X751" s="2">
        <f t="shared" si="30"/>
        <v>0</v>
      </c>
      <c r="Y751" s="2">
        <f t="shared" si="30"/>
        <v>0</v>
      </c>
      <c r="Z751" s="2">
        <f t="shared" si="30"/>
        <v>0</v>
      </c>
      <c r="AA751" s="2">
        <f t="shared" si="30"/>
        <v>0</v>
      </c>
      <c r="AB751" s="2">
        <f t="shared" si="30"/>
        <v>0</v>
      </c>
      <c r="AC751" s="2">
        <f t="shared" si="30"/>
        <v>0</v>
      </c>
      <c r="AD751" s="2">
        <f t="shared" si="30"/>
        <v>0</v>
      </c>
      <c r="AE751" s="2">
        <f t="shared" si="30"/>
        <v>0</v>
      </c>
      <c r="AF751" s="2">
        <f t="shared" si="30"/>
        <v>0</v>
      </c>
      <c r="AG751" s="2">
        <f t="shared" si="30"/>
        <v>0</v>
      </c>
      <c r="AH751" s="2">
        <f t="shared" si="30"/>
        <v>0</v>
      </c>
      <c r="AI751" s="2">
        <f t="shared" si="30"/>
        <v>0</v>
      </c>
      <c r="AJ751" s="2">
        <f t="shared" si="30"/>
        <v>0</v>
      </c>
      <c r="AK751" s="2">
        <f t="shared" si="30"/>
        <v>0</v>
      </c>
      <c r="AL751" s="2">
        <f t="shared" si="30"/>
        <v>-1.0000000009313226E-2</v>
      </c>
      <c r="AM751" s="2">
        <f t="shared" si="30"/>
        <v>0</v>
      </c>
      <c r="AN751" s="2">
        <f t="shared" si="30"/>
        <v>0</v>
      </c>
      <c r="AO751" s="2">
        <f t="shared" si="30"/>
        <v>0</v>
      </c>
      <c r="AP751" s="2">
        <f t="shared" si="30"/>
        <v>0</v>
      </c>
      <c r="AQ751" s="2">
        <f t="shared" si="30"/>
        <v>0</v>
      </c>
      <c r="AR751" s="2">
        <f t="shared" si="30"/>
        <v>0</v>
      </c>
      <c r="AS751" s="2">
        <f t="shared" si="30"/>
        <v>0</v>
      </c>
      <c r="AT751" s="2">
        <f t="shared" si="30"/>
        <v>0</v>
      </c>
      <c r="AU751" s="2">
        <f t="shared" si="30"/>
        <v>0</v>
      </c>
      <c r="AV751" s="2">
        <f t="shared" si="30"/>
        <v>0</v>
      </c>
      <c r="AW751" s="2">
        <f t="shared" si="30"/>
        <v>0</v>
      </c>
      <c r="AX751" s="2">
        <f t="shared" si="30"/>
        <v>0</v>
      </c>
      <c r="AY751" s="2">
        <f t="shared" si="30"/>
        <v>0</v>
      </c>
      <c r="AZ751" s="2">
        <f t="shared" si="30"/>
        <v>0</v>
      </c>
      <c r="BA751" s="2">
        <f t="shared" si="30"/>
        <v>0</v>
      </c>
      <c r="BB751" s="3">
        <f t="shared" ref="BB751:BB753" si="31">SUM(AD751:BA751)</f>
        <v>-1.0000000009313226E-2</v>
      </c>
      <c r="BC751" s="3">
        <f t="shared" ref="BC751:BC753" si="32">SUM(F751:AC751)</f>
        <v>0</v>
      </c>
    </row>
    <row r="752" spans="1:55">
      <c r="A752" t="s">
        <v>84</v>
      </c>
      <c r="F752" s="2">
        <f t="shared" ref="F752:U753" si="33">F744-F748</f>
        <v>0</v>
      </c>
      <c r="G752" s="2">
        <f t="shared" si="33"/>
        <v>0</v>
      </c>
      <c r="H752" s="2">
        <f t="shared" si="33"/>
        <v>0</v>
      </c>
      <c r="I752" s="2">
        <f t="shared" si="33"/>
        <v>0</v>
      </c>
      <c r="J752" s="2">
        <f t="shared" si="33"/>
        <v>0</v>
      </c>
      <c r="K752" s="2">
        <f t="shared" si="33"/>
        <v>0</v>
      </c>
      <c r="L752" s="2">
        <f t="shared" si="33"/>
        <v>0</v>
      </c>
      <c r="M752" s="2">
        <f t="shared" si="33"/>
        <v>0</v>
      </c>
      <c r="N752" s="2">
        <f t="shared" si="33"/>
        <v>0</v>
      </c>
      <c r="O752" s="2">
        <f t="shared" si="33"/>
        <v>0</v>
      </c>
      <c r="P752" s="2">
        <f t="shared" si="33"/>
        <v>0</v>
      </c>
      <c r="Q752" s="2">
        <f t="shared" si="33"/>
        <v>0</v>
      </c>
      <c r="R752" s="2">
        <f t="shared" si="33"/>
        <v>0</v>
      </c>
      <c r="S752" s="2">
        <f t="shared" si="33"/>
        <v>0</v>
      </c>
      <c r="T752" s="2">
        <f t="shared" si="33"/>
        <v>0</v>
      </c>
      <c r="U752" s="2">
        <f t="shared" si="33"/>
        <v>0</v>
      </c>
      <c r="V752" s="2">
        <f t="shared" si="30"/>
        <v>0</v>
      </c>
      <c r="W752" s="2">
        <f t="shared" si="30"/>
        <v>0</v>
      </c>
      <c r="X752" s="2">
        <f t="shared" si="30"/>
        <v>0</v>
      </c>
      <c r="Y752" s="2">
        <f t="shared" si="30"/>
        <v>0</v>
      </c>
      <c r="Z752" s="2">
        <f t="shared" si="30"/>
        <v>0</v>
      </c>
      <c r="AA752" s="2">
        <f t="shared" si="30"/>
        <v>0</v>
      </c>
      <c r="AB752" s="2">
        <f t="shared" si="30"/>
        <v>0</v>
      </c>
      <c r="AC752" s="2">
        <f t="shared" si="30"/>
        <v>0</v>
      </c>
      <c r="AD752" s="2">
        <f t="shared" si="30"/>
        <v>0</v>
      </c>
      <c r="AE752" s="2">
        <f t="shared" si="30"/>
        <v>0</v>
      </c>
      <c r="AF752" s="2">
        <f t="shared" si="30"/>
        <v>0</v>
      </c>
      <c r="AG752" s="2">
        <f t="shared" si="30"/>
        <v>0</v>
      </c>
      <c r="AH752" s="2">
        <f t="shared" si="30"/>
        <v>0</v>
      </c>
      <c r="AI752" s="2">
        <f t="shared" si="30"/>
        <v>0</v>
      </c>
      <c r="AJ752" s="2">
        <f t="shared" si="30"/>
        <v>0</v>
      </c>
      <c r="AK752" s="2">
        <f t="shared" si="30"/>
        <v>0</v>
      </c>
      <c r="AL752" s="2">
        <f t="shared" si="30"/>
        <v>0</v>
      </c>
      <c r="AM752" s="2">
        <f t="shared" si="30"/>
        <v>0</v>
      </c>
      <c r="AN752" s="2">
        <f t="shared" si="30"/>
        <v>0</v>
      </c>
      <c r="AO752" s="2">
        <f t="shared" si="30"/>
        <v>0</v>
      </c>
      <c r="AP752" s="2">
        <f t="shared" si="30"/>
        <v>0</v>
      </c>
      <c r="AQ752" s="2">
        <f t="shared" si="30"/>
        <v>0</v>
      </c>
      <c r="AR752" s="2">
        <f t="shared" si="30"/>
        <v>2.0954757928848267E-9</v>
      </c>
      <c r="AS752" s="2">
        <f t="shared" si="30"/>
        <v>0</v>
      </c>
      <c r="AT752" s="2">
        <f t="shared" si="30"/>
        <v>0</v>
      </c>
      <c r="AU752" s="2">
        <f t="shared" si="30"/>
        <v>0</v>
      </c>
      <c r="AV752" s="2">
        <f t="shared" si="30"/>
        <v>0</v>
      </c>
      <c r="AW752" s="2">
        <f t="shared" si="30"/>
        <v>0</v>
      </c>
      <c r="AX752" s="2">
        <f t="shared" si="30"/>
        <v>0</v>
      </c>
      <c r="AY752" s="2">
        <f t="shared" si="30"/>
        <v>0</v>
      </c>
      <c r="AZ752" s="2">
        <f t="shared" si="30"/>
        <v>0</v>
      </c>
      <c r="BA752" s="2">
        <f t="shared" si="30"/>
        <v>0</v>
      </c>
      <c r="BB752" s="3">
        <f t="shared" si="31"/>
        <v>2.0954757928848267E-9</v>
      </c>
      <c r="BC752" s="3">
        <f t="shared" si="32"/>
        <v>0</v>
      </c>
    </row>
    <row r="753" spans="1:55">
      <c r="A753" t="s">
        <v>165</v>
      </c>
      <c r="F753" s="2">
        <f t="shared" si="33"/>
        <v>0</v>
      </c>
      <c r="G753" s="2">
        <f t="shared" si="30"/>
        <v>0</v>
      </c>
      <c r="H753" s="2">
        <f t="shared" si="30"/>
        <v>0</v>
      </c>
      <c r="I753" s="2">
        <f t="shared" si="30"/>
        <v>0</v>
      </c>
      <c r="J753" s="2">
        <f t="shared" si="30"/>
        <v>0</v>
      </c>
      <c r="K753" s="2">
        <f t="shared" si="30"/>
        <v>0</v>
      </c>
      <c r="L753" s="2">
        <f t="shared" si="30"/>
        <v>0</v>
      </c>
      <c r="M753" s="2">
        <f t="shared" si="30"/>
        <v>0</v>
      </c>
      <c r="N753" s="2">
        <f t="shared" si="30"/>
        <v>0</v>
      </c>
      <c r="O753" s="2">
        <f t="shared" si="30"/>
        <v>0</v>
      </c>
      <c r="P753" s="2">
        <f t="shared" si="30"/>
        <v>0</v>
      </c>
      <c r="Q753" s="2">
        <f t="shared" si="30"/>
        <v>0</v>
      </c>
      <c r="R753" s="2">
        <f t="shared" si="30"/>
        <v>0</v>
      </c>
      <c r="S753" s="2">
        <f t="shared" si="30"/>
        <v>0</v>
      </c>
      <c r="T753" s="2">
        <f t="shared" si="30"/>
        <v>0</v>
      </c>
      <c r="U753" s="2">
        <f t="shared" si="30"/>
        <v>0</v>
      </c>
      <c r="V753" s="2">
        <f t="shared" si="30"/>
        <v>0</v>
      </c>
      <c r="W753" s="2">
        <f t="shared" si="30"/>
        <v>0</v>
      </c>
      <c r="X753" s="2">
        <f t="shared" si="30"/>
        <v>0</v>
      </c>
      <c r="Y753" s="2">
        <f t="shared" si="30"/>
        <v>0</v>
      </c>
      <c r="Z753" s="2">
        <f t="shared" si="30"/>
        <v>0</v>
      </c>
      <c r="AA753" s="2">
        <f t="shared" si="30"/>
        <v>0</v>
      </c>
      <c r="AB753" s="2">
        <f t="shared" si="30"/>
        <v>0</v>
      </c>
      <c r="AC753" s="2">
        <f t="shared" si="30"/>
        <v>0</v>
      </c>
      <c r="AD753" s="2">
        <f t="shared" si="30"/>
        <v>0</v>
      </c>
      <c r="AE753" s="2">
        <f t="shared" si="30"/>
        <v>0</v>
      </c>
      <c r="AF753" s="2">
        <f t="shared" si="30"/>
        <v>0</v>
      </c>
      <c r="AG753" s="2">
        <f t="shared" si="30"/>
        <v>0</v>
      </c>
      <c r="AH753" s="2">
        <f t="shared" si="30"/>
        <v>0</v>
      </c>
      <c r="AI753" s="2">
        <f t="shared" si="30"/>
        <v>0</v>
      </c>
      <c r="AJ753" s="2">
        <f t="shared" si="30"/>
        <v>0</v>
      </c>
      <c r="AK753" s="2">
        <f t="shared" si="30"/>
        <v>0</v>
      </c>
      <c r="AL753" s="2">
        <f t="shared" si="30"/>
        <v>0</v>
      </c>
      <c r="AM753" s="2">
        <f t="shared" si="30"/>
        <v>0</v>
      </c>
      <c r="AN753" s="2">
        <f t="shared" si="30"/>
        <v>0</v>
      </c>
      <c r="AO753" s="2">
        <f t="shared" si="30"/>
        <v>0</v>
      </c>
      <c r="AP753" s="2">
        <f t="shared" si="30"/>
        <v>0</v>
      </c>
      <c r="AQ753" s="2">
        <f t="shared" si="30"/>
        <v>0</v>
      </c>
      <c r="AR753" s="2">
        <f t="shared" si="30"/>
        <v>0</v>
      </c>
      <c r="AS753" s="2">
        <f t="shared" si="30"/>
        <v>0</v>
      </c>
      <c r="AT753" s="2">
        <f t="shared" si="30"/>
        <v>0</v>
      </c>
      <c r="AU753" s="2">
        <f t="shared" si="30"/>
        <v>0</v>
      </c>
      <c r="AV753" s="2">
        <f t="shared" si="30"/>
        <v>0</v>
      </c>
      <c r="AW753" s="2">
        <f t="shared" si="30"/>
        <v>0</v>
      </c>
      <c r="AX753" s="2">
        <f t="shared" si="30"/>
        <v>0</v>
      </c>
      <c r="AY753" s="2">
        <f t="shared" si="30"/>
        <v>0</v>
      </c>
      <c r="AZ753" s="2">
        <f t="shared" si="30"/>
        <v>0</v>
      </c>
      <c r="BA753" s="2">
        <f t="shared" si="30"/>
        <v>0</v>
      </c>
      <c r="BB753" s="3">
        <f t="shared" si="31"/>
        <v>0</v>
      </c>
      <c r="BC753" s="3">
        <f t="shared" si="32"/>
        <v>0</v>
      </c>
    </row>
    <row r="755" spans="1:55">
      <c r="B755" t="s">
        <v>229</v>
      </c>
    </row>
    <row r="756" spans="1:55">
      <c r="B756" t="s">
        <v>239</v>
      </c>
      <c r="F756">
        <f>ROUND('[25]FLEX RATES'!$G$34/10,5)</f>
        <v>0.89892000000000005</v>
      </c>
      <c r="H756">
        <f>ROUND('[10]FLEX RATES'!$G$34/10,5)</f>
        <v>0.90464</v>
      </c>
      <c r="J756">
        <f>ROUND('[9]FLEX RATES'!$G$34/10,5)</f>
        <v>0.90464</v>
      </c>
      <c r="L756">
        <f>ROUND('[8]FLEX RATES'!$G$34/10,5)</f>
        <v>0.90464</v>
      </c>
      <c r="N756">
        <f>ROUND('[7]FLEX RATES'!$G$34/10,5)</f>
        <v>0.90464</v>
      </c>
      <c r="P756">
        <f>ROUND('[6]FLEX RATES'!$G$34/10,5)</f>
        <v>0.86463999999999996</v>
      </c>
      <c r="R756">
        <f>ROUND('[6]FLEX RATES'!$G$34/10,5)</f>
        <v>0.86463999999999996</v>
      </c>
      <c r="T756">
        <f>ROUND('[5]FLEX RATES'!$G$34/10,5)</f>
        <v>0.86463999999999996</v>
      </c>
      <c r="V756">
        <f>ROUND([4]Sheet1!$E$34/10,5)</f>
        <v>0.86463999999999996</v>
      </c>
      <c r="X756">
        <f>ROUND([2]Sheet1!$E$34/10,5)</f>
        <v>0.81964000000000004</v>
      </c>
      <c r="Z756">
        <f>ROUND([3]Sheet1!$E$34/10,5)</f>
        <v>0.81964000000000004</v>
      </c>
      <c r="AB756">
        <f>ROUND([11]Sheet1!$E$34/10,5)</f>
        <v>0.81964000000000004</v>
      </c>
      <c r="AD756">
        <f>ROUND([12]Sheet1!$E$34/10,5)</f>
        <v>0.81964000000000004</v>
      </c>
      <c r="AF756">
        <f>ROUND([13]Sheet1!$E$34/10,5)</f>
        <v>0.82872000000000001</v>
      </c>
      <c r="AH756">
        <f>ROUND([14]Sheet1!$E$34/10,5)</f>
        <v>0.82872000000000001</v>
      </c>
      <c r="AJ756">
        <f>ROUND([15]Sheet1!$E$34/10,5)</f>
        <v>0.82872000000000001</v>
      </c>
      <c r="AL756">
        <f>ROUND([16]Sheet1!$E$34/10,5)</f>
        <v>0.82872000000000001</v>
      </c>
      <c r="AN756">
        <f>ROUND([17]Sheet1!$E$34/10,5)</f>
        <v>0.82872000000000001</v>
      </c>
      <c r="AP756">
        <f>ROUND([18]Sheet1!$E$34/10,5)</f>
        <v>0.77871999999999997</v>
      </c>
      <c r="AR756">
        <f>ROUND([19]Sheet1!$E$34/10,5)</f>
        <v>0.77871999999999997</v>
      </c>
      <c r="AT756">
        <f>ROUND([20]Sheet1!$E$34/10,5)</f>
        <v>0.77871999999999997</v>
      </c>
      <c r="AV756">
        <f>ROUND([21]Sheet1!$E$34/10,5)</f>
        <v>0.77871999999999997</v>
      </c>
      <c r="AX756">
        <f>ROUND([22]Sheet1!$E$34/10,5)</f>
        <v>0.67871999999999999</v>
      </c>
      <c r="AZ756">
        <f>ROUND([23]Sheet1!$E$34/10,5)</f>
        <v>0.67871999999999999</v>
      </c>
    </row>
    <row r="757" spans="1:55">
      <c r="B757" t="s">
        <v>240</v>
      </c>
      <c r="F757">
        <f>ROUND('[25]FLEX RATES'!$D$54/10,5)</f>
        <v>0.47172999999999998</v>
      </c>
      <c r="H757">
        <f>ROUND('[10]FLEX RATES'!$D$54/10,5)</f>
        <v>0.53635999999999995</v>
      </c>
      <c r="J757">
        <f>ROUND('[9]FLEX RATES'!$D$54/10,5)</f>
        <v>0.40873999999999999</v>
      </c>
      <c r="L757">
        <f>ROUND('[8]FLEX RATES'!$D$54/10,5)</f>
        <v>0.42832999999999999</v>
      </c>
      <c r="N757">
        <f>ROUND('[7]FLEX RATES'!$D$54/10,5)</f>
        <v>0.37184</v>
      </c>
      <c r="P757">
        <f>ROUND('[6]FLEX RATES'!$D$54/10,5)</f>
        <v>0.47855999999999999</v>
      </c>
      <c r="R757">
        <f>ROUND('[6]FLEX RATES'!$D$54/10,5)</f>
        <v>0.47855999999999999</v>
      </c>
      <c r="T757">
        <f>ROUND('[5]FLEX RATES'!$D$54/10,5)</f>
        <v>0.48124</v>
      </c>
      <c r="V757">
        <f>ROUND([4]Sheet1!$D$54/10,5)</f>
        <v>0.48587000000000002</v>
      </c>
      <c r="X757">
        <f>ROUND([2]Sheet1!$D$54/10,5)</f>
        <v>0.42357</v>
      </c>
      <c r="Z757">
        <f>ROUND([3]Sheet1!$D$54/10,5)</f>
        <v>0.47234999999999999</v>
      </c>
      <c r="AB757">
        <f>ROUND([11]Sheet1!$D$54/10,5)</f>
        <v>0.48459000000000002</v>
      </c>
      <c r="AD757">
        <f>ROUND([12]Sheet1!$D$54/10,5)</f>
        <v>0.48035</v>
      </c>
      <c r="AF757">
        <f>ROUND([13]Sheet1!$D$54/10,5)</f>
        <v>0.48441000000000001</v>
      </c>
      <c r="AH757">
        <f>ROUND([14]Sheet1!$D$54/10,5)</f>
        <v>0.48538999999999999</v>
      </c>
      <c r="AJ757">
        <f>ROUND([15]Sheet1!$D$54/10,5)</f>
        <v>0.4284</v>
      </c>
      <c r="AL757">
        <f>ROUND([16]Sheet1!$D$54/10,5)</f>
        <v>0.41615000000000002</v>
      </c>
      <c r="AN757">
        <f>ROUND([17]Sheet1!$D$54/10,5)</f>
        <v>0.38995999999999997</v>
      </c>
      <c r="AP757">
        <f>ROUND([18]Sheet1!$D$54/10,5)</f>
        <v>0.37190000000000001</v>
      </c>
      <c r="AR757">
        <f>ROUND([19]Sheet1!$D$54/10,5)</f>
        <v>0.34226000000000001</v>
      </c>
      <c r="AT757">
        <f>ROUND([20]Sheet1!$D$54/10,5)</f>
        <v>0.29997000000000001</v>
      </c>
      <c r="AV757">
        <f>ROUND([21]Sheet1!$D$54/10,5)</f>
        <v>0.27488000000000001</v>
      </c>
      <c r="AX757">
        <f>ROUND([22]Sheet1!$D$54/10,5)</f>
        <v>0.23982999999999999</v>
      </c>
      <c r="AZ757">
        <f>ROUND([23]Sheet1!$D$54/10,5)</f>
        <v>0.22721</v>
      </c>
    </row>
    <row r="758" spans="1:55">
      <c r="B758" t="s">
        <v>241</v>
      </c>
      <c r="F758">
        <f>ROUND('[10]FLEX RATES'!$G$34/10,5)</f>
        <v>0.90464</v>
      </c>
      <c r="H758">
        <f>ROUND('[9]FLEX RATES'!$G$34/10,5)</f>
        <v>0.90464</v>
      </c>
      <c r="J758">
        <f>ROUND('[8]FLEX RATES'!$G$34/10,5)</f>
        <v>0.90464</v>
      </c>
      <c r="L758">
        <f>ROUND('[7]FLEX RATES'!$G$34/10,5)</f>
        <v>0.90464</v>
      </c>
      <c r="N758" s="7">
        <f>ROUND('[6]FLEX RATES'!$G$34/10,5)</f>
        <v>0.86463999999999996</v>
      </c>
      <c r="P758">
        <f>ROUND('[6]FLEX RATES'!$G$34/10,5)</f>
        <v>0.86463999999999996</v>
      </c>
      <c r="R758">
        <f>ROUND('[5]FLEX RATES'!$G$34/10,5)</f>
        <v>0.86463999999999996</v>
      </c>
      <c r="T758">
        <f>ROUND([4]Sheet1!$E$34/10,5)</f>
        <v>0.86463999999999996</v>
      </c>
      <c r="V758">
        <f>ROUND([2]Sheet1!$E$34/10,5)</f>
        <v>0.81964000000000004</v>
      </c>
      <c r="X758">
        <f>ROUND([3]Sheet1!$E$34/10,5)</f>
        <v>0.81964000000000004</v>
      </c>
      <c r="Z758">
        <f>ROUND([11]Sheet1!$E$34/10,5)</f>
        <v>0.81964000000000004</v>
      </c>
      <c r="AB758">
        <f>ROUND([12]Sheet1!$E$34/10,5)</f>
        <v>0.81964000000000004</v>
      </c>
      <c r="AD758">
        <f>ROUND([13]Sheet1!$E$34/10,5)</f>
        <v>0.82872000000000001</v>
      </c>
      <c r="AF758">
        <f>ROUND([14]Sheet1!$E$34/10,5)</f>
        <v>0.82872000000000001</v>
      </c>
      <c r="AH758">
        <f>ROUND([15]Sheet1!$E$34/10,5)</f>
        <v>0.82872000000000001</v>
      </c>
      <c r="AJ758">
        <f>ROUND([16]Sheet1!$E$34/10,5)</f>
        <v>0.82872000000000001</v>
      </c>
      <c r="AL758">
        <f>ROUND([17]Sheet1!$E$34/10,5)</f>
        <v>0.82872000000000001</v>
      </c>
      <c r="AN758">
        <f>ROUND([18]Sheet1!$E$34/10,5)</f>
        <v>0.77871999999999997</v>
      </c>
      <c r="AP758">
        <f>ROUND([19]Sheet1!$E$34/10,5)</f>
        <v>0.77871999999999997</v>
      </c>
      <c r="AR758">
        <f>ROUND([20]Sheet1!$E$34/10,5)</f>
        <v>0.77871999999999997</v>
      </c>
      <c r="AT758">
        <f>ROUND([21]Sheet1!$E$34/10,5)</f>
        <v>0.77871999999999997</v>
      </c>
      <c r="AV758">
        <f>ROUND([22]Sheet1!$E$34/10,5)</f>
        <v>0.67871999999999999</v>
      </c>
      <c r="AX758">
        <f>ROUND([23]Sheet1!$E$34/10,5)</f>
        <v>0.67871999999999999</v>
      </c>
      <c r="AZ758">
        <f>ROUND([24]Sheet1!$E$34/10,5)</f>
        <v>0.68784000000000001</v>
      </c>
    </row>
    <row r="759" spans="1:55">
      <c r="B759" t="s">
        <v>241</v>
      </c>
      <c r="F759">
        <f>ROUND('[10]FLEX RATES'!$D$54/10,5)</f>
        <v>0.53635999999999995</v>
      </c>
      <c r="H759">
        <f>ROUND('[9]FLEX RATES'!$D$54/10,5)</f>
        <v>0.40873999999999999</v>
      </c>
      <c r="J759">
        <f>ROUND('[8]FLEX RATES'!$D$54/10,5)</f>
        <v>0.42832999999999999</v>
      </c>
      <c r="L759">
        <f>ROUND('[7]FLEX RATES'!$D$54/10,5)</f>
        <v>0.37184</v>
      </c>
      <c r="N759" s="7">
        <f>ROUND('[6]FLEX RATES'!$D$54/10,5)</f>
        <v>0.47855999999999999</v>
      </c>
      <c r="P759">
        <f>ROUND('[6]FLEX RATES'!$D$54/10,5)</f>
        <v>0.47855999999999999</v>
      </c>
      <c r="R759">
        <f>ROUND('[5]FLEX RATES'!$D$54/10,5)</f>
        <v>0.48124</v>
      </c>
      <c r="T759">
        <f>ROUND([4]Sheet1!$D$54/10,5)</f>
        <v>0.48587000000000002</v>
      </c>
      <c r="V759">
        <f>ROUND([2]Sheet1!$D$54/10,5)</f>
        <v>0.42357</v>
      </c>
      <c r="X759">
        <f>ROUND([3]Sheet1!$D$54/10,5)</f>
        <v>0.47234999999999999</v>
      </c>
      <c r="Z759">
        <f>ROUND([11]Sheet1!$D$54/10,5)</f>
        <v>0.48459000000000002</v>
      </c>
      <c r="AB759">
        <f>ROUND([12]Sheet1!$D$54/10,5)</f>
        <v>0.48035</v>
      </c>
      <c r="AD759">
        <f>ROUND([13]Sheet1!$D$54/10,5)</f>
        <v>0.48441000000000001</v>
      </c>
      <c r="AF759">
        <f>ROUND([14]Sheet1!$D$54/10,5)</f>
        <v>0.48538999999999999</v>
      </c>
      <c r="AH759">
        <f>ROUND([15]Sheet1!$D$54/10,5)</f>
        <v>0.4284</v>
      </c>
      <c r="AJ759">
        <f>ROUND([16]Sheet1!$D$54/10,5)</f>
        <v>0.41615000000000002</v>
      </c>
      <c r="AL759">
        <f>ROUND([17]Sheet1!$D$54/10,5)</f>
        <v>0.38995999999999997</v>
      </c>
      <c r="AN759">
        <f>ROUND([18]Sheet1!$D$54/10,5)</f>
        <v>0.37190000000000001</v>
      </c>
      <c r="AP759">
        <f>ROUND([19]Sheet1!$D$54/10,5)</f>
        <v>0.34226000000000001</v>
      </c>
      <c r="AR759">
        <f>ROUND([20]Sheet1!$D$54/10,5)</f>
        <v>0.29997000000000001</v>
      </c>
      <c r="AT759">
        <f>ROUND([21]Sheet1!$D$54/10,5)</f>
        <v>0.27488000000000001</v>
      </c>
      <c r="AV759">
        <f>ROUND([22]Sheet1!$D$54/10,5)</f>
        <v>0.23982999999999999</v>
      </c>
      <c r="AX759">
        <f>ROUND([23]Sheet1!$D$54/10,5)</f>
        <v>0.22721</v>
      </c>
      <c r="AZ759">
        <f>ROUND([24]Sheet1!$D$54/10,5)</f>
        <v>0.26967999999999998</v>
      </c>
    </row>
    <row r="762" spans="1:55" s="10" customFormat="1">
      <c r="A762" s="10" t="s">
        <v>56</v>
      </c>
      <c r="D762" s="10" t="s">
        <v>183</v>
      </c>
      <c r="F762" s="11">
        <f>SUMIF($D$3:$D$100,$D762,F$3:F$100)</f>
        <v>78828.419999999984</v>
      </c>
      <c r="G762" s="11">
        <f>SUMIF($D$3:$D$100,$D762,G$3:G$100)</f>
        <v>0</v>
      </c>
      <c r="H762" s="11">
        <f>SUMIF($D$3:$D$100,$D762,H$3:H$100)</f>
        <v>122223.25</v>
      </c>
      <c r="I762" s="11">
        <f>SUMIF($D$3:$D$100,$D762,I$3:I$100)</f>
        <v>0</v>
      </c>
      <c r="J762" s="11">
        <f>SUMIF($D$3:$D$100,$D762,J$3:J$100)</f>
        <v>118141.87</v>
      </c>
      <c r="K762" s="11">
        <f>SUMIF($D$3:$D$100,$D762,K$3:K$100)</f>
        <v>0</v>
      </c>
      <c r="L762" s="11">
        <f>SUMIF($D$3:$D$100,$D762,L$3:L$100)</f>
        <v>95817.88</v>
      </c>
      <c r="M762" s="11">
        <f>SUMIF($D$3:$D$100,$D762,M$3:M$100)</f>
        <v>0</v>
      </c>
      <c r="N762" s="11">
        <f>SUMIF($D$3:$D$100,$D762,N$3:N$100)</f>
        <v>79455.95</v>
      </c>
      <c r="O762" s="11">
        <f>SUMIF($D$3:$D$100,$D762,O$3:O$100)</f>
        <v>0</v>
      </c>
      <c r="P762" s="11">
        <f>SUMIF($D$3:$D$100,$D762,P$3:P$100)</f>
        <v>139778.31999999998</v>
      </c>
      <c r="Q762" s="11">
        <f>SUMIF($D$3:$D$100,$D762,Q$3:Q$100)</f>
        <v>0</v>
      </c>
      <c r="R762" s="11">
        <f>SUMIF($D$3:$D$100,$D762,R$3:R$100)</f>
        <v>127400.80000000002</v>
      </c>
      <c r="S762" s="11">
        <f>SUMIF($D$3:$D$100,$D762,S$3:S$100)</f>
        <v>0</v>
      </c>
      <c r="T762" s="11">
        <f>SUMIF($D$3:$D$100,$D762,T$3:T$100)</f>
        <v>97484.260000000009</v>
      </c>
      <c r="U762" s="11">
        <f>SUMIF($D$3:$D$100,$D762,U$3:U$100)</f>
        <v>0</v>
      </c>
      <c r="V762" s="11">
        <f>SUMIF($D$3:$D$100,$D762,V$3:V$100)</f>
        <v>90183.65</v>
      </c>
      <c r="W762" s="11">
        <f>SUMIF($D$3:$D$100,$D762,W$3:W$100)</f>
        <v>0</v>
      </c>
      <c r="X762" s="11">
        <f>SUMIF($D$3:$D$100,$D762,X$3:X$100)</f>
        <v>50653.029999999992</v>
      </c>
      <c r="Y762" s="11">
        <f>SUMIF($D$3:$D$100,$D762,Y$3:Y$100)</f>
        <v>0</v>
      </c>
      <c r="Z762" s="11">
        <f>SUMIF($D$3:$D$100,$D762,Z$3:Z$100)</f>
        <v>187381.26</v>
      </c>
      <c r="AA762" s="11">
        <f>SUMIF($D$3:$D$100,$D762,AA$3:AA$100)</f>
        <v>0</v>
      </c>
      <c r="AB762" s="11">
        <f>SUMIF($D$3:$D$100,$D762,AB$3:AB$100)</f>
        <v>78384.34</v>
      </c>
      <c r="AC762" s="11">
        <f>SUMIF($D$3:$D$100,$D762,AC$3:AC$100)</f>
        <v>0</v>
      </c>
      <c r="AD762" s="11">
        <f>SUMIF($D$3:$D$100,$D762,AD$3:AD$100)</f>
        <v>69287.209999999992</v>
      </c>
      <c r="AE762" s="11">
        <f>SUMIF($D$3:$D$100,$D762,AE$3:AE$100)</f>
        <v>0</v>
      </c>
      <c r="AF762" s="11">
        <f>SUMIF($D$3:$D$100,$D762,AF$3:AF$100)</f>
        <v>54912.62</v>
      </c>
      <c r="AG762" s="11">
        <f>SUMIF($D$3:$D$100,$D762,AG$3:AG$100)</f>
        <v>-15532.44</v>
      </c>
      <c r="AH762" s="11">
        <f>SUMIF($D$3:$D$100,$D762,AH$3:AH$100)</f>
        <v>-207808.23999999996</v>
      </c>
      <c r="AI762" s="11">
        <f>SUMIF($D$3:$D$100,$D762,AI$3:AI$100)</f>
        <v>-1899.66</v>
      </c>
      <c r="AJ762" s="11">
        <f>SUMIF($D$3:$D$100,$D762,AJ$3:AJ$100)</f>
        <v>51698.77</v>
      </c>
      <c r="AK762" s="11">
        <f>SUMIF($D$3:$D$100,$D762,AK$3:AK$100)</f>
        <v>241165.81</v>
      </c>
      <c r="AL762" s="11">
        <f>SUMIF($D$3:$D$100,$D762,AL$3:AL$100)</f>
        <v>97199.919999999969</v>
      </c>
      <c r="AM762" s="11">
        <f>SUMIF($D$3:$D$100,$D762,AM$3:AM$100)</f>
        <v>-1245.51</v>
      </c>
      <c r="AN762" s="11">
        <f>SUMIF($D$3:$D$100,$D762,AN$3:AN$100)</f>
        <v>106891.98</v>
      </c>
      <c r="AO762" s="11">
        <f>SUMIF($D$3:$D$100,$D762,AO$3:AO$100)</f>
        <v>0</v>
      </c>
      <c r="AP762" s="11">
        <f>SUMIF($D$3:$D$100,$D762,AP$3:AP$100)</f>
        <v>116634.42</v>
      </c>
      <c r="AQ762" s="11">
        <f>SUMIF($D$3:$D$100,$D762,AQ$3:AQ$100)</f>
        <v>0</v>
      </c>
      <c r="AR762" s="11">
        <f>SUMIF($D$3:$D$100,$D762,AR$3:AR$100)</f>
        <v>115679.83</v>
      </c>
      <c r="AS762" s="11">
        <f>SUMIF($D$3:$D$100,$D762,AS$3:AS$100)</f>
        <v>0</v>
      </c>
      <c r="AT762" s="11">
        <f>SUMIF($D$3:$D$100,$D762,AT$3:AT$100)</f>
        <v>96795.76</v>
      </c>
      <c r="AU762" s="11">
        <f>SUMIF($D$3:$D$100,$D762,AU$3:AU$100)</f>
        <v>-1336.58</v>
      </c>
      <c r="AV762" s="11">
        <f>SUMIF($D$3:$D$100,$D762,AV$3:AV$100)</f>
        <v>74715.59</v>
      </c>
      <c r="AW762" s="11">
        <f>SUMIF($D$3:$D$100,$D762,AW$3:AW$100)</f>
        <v>-2491.0200000000004</v>
      </c>
      <c r="AX762" s="11">
        <f>SUMIF($D$3:$D$100,$D762,AX$3:AX$100)</f>
        <v>66308.91</v>
      </c>
      <c r="AY762" s="11">
        <f>SUMIF($D$3:$D$100,$D762,AY$3:AY$100)</f>
        <v>0</v>
      </c>
      <c r="AZ762" s="11">
        <f>SUMIF($D$3:$D$100,$D762,AZ$3:AZ$100)</f>
        <v>35249.310000000005</v>
      </c>
      <c r="BA762" s="11">
        <f>SUMIF($D$3:$D$100,$D762,BA$3:BA$100)</f>
        <v>-2441.1999999999998</v>
      </c>
      <c r="BB762" s="3">
        <f t="shared" ref="BB762:BB765" si="34">SUM(AD762:BA762)</f>
        <v>893785.4800000001</v>
      </c>
      <c r="BC762" s="3">
        <f t="shared" ref="BC762:BC765" si="35">SUM(F762:AC762)</f>
        <v>1265733.03</v>
      </c>
    </row>
    <row r="763" spans="1:55" s="10" customFormat="1">
      <c r="D763" s="10" t="s">
        <v>233</v>
      </c>
      <c r="F763" s="11">
        <f>SUMIF($D$3:$D$100,$D763,F$3:F$100)</f>
        <v>109465.68000000002</v>
      </c>
      <c r="G763" s="11">
        <f>SUMIF($D$3:$D$100,$D763,G$3:G$100)</f>
        <v>0</v>
      </c>
      <c r="H763" s="11">
        <f>SUMIF($D$3:$D$100,$D763,H$3:H$100)</f>
        <v>106101.56999999998</v>
      </c>
      <c r="I763" s="11">
        <f>SUMIF($D$3:$D$100,$D763,I$3:I$100)</f>
        <v>0</v>
      </c>
      <c r="J763" s="11">
        <f>SUMIF($D$3:$D$100,$D763,J$3:J$100)</f>
        <v>104977.61</v>
      </c>
      <c r="K763" s="11">
        <f>SUMIF($D$3:$D$100,$D763,K$3:K$100)</f>
        <v>0</v>
      </c>
      <c r="L763" s="11">
        <f>SUMIF($D$3:$D$100,$D763,L$3:L$100)</f>
        <v>71937.649999999994</v>
      </c>
      <c r="M763" s="11">
        <f>SUMIF($D$3:$D$100,$D763,M$3:M$100)</f>
        <v>0</v>
      </c>
      <c r="N763" s="11">
        <f>SUMIF($D$3:$D$100,$D763,N$3:N$100)</f>
        <v>73336.350000000006</v>
      </c>
      <c r="O763" s="11">
        <f>SUMIF($D$3:$D$100,$D763,O$3:O$100)</f>
        <v>0</v>
      </c>
      <c r="P763" s="11">
        <f>SUMIF($D$3:$D$100,$D763,P$3:P$100)</f>
        <v>173260.26999999996</v>
      </c>
      <c r="Q763" s="11">
        <f>SUMIF($D$3:$D$100,$D763,Q$3:Q$100)</f>
        <v>0</v>
      </c>
      <c r="R763" s="11">
        <f>SUMIF($D$3:$D$100,$D763,R$3:R$100)</f>
        <v>158878.04</v>
      </c>
      <c r="S763" s="11">
        <f>SUMIF($D$3:$D$100,$D763,S$3:S$100)</f>
        <v>0</v>
      </c>
      <c r="T763" s="11">
        <f>SUMIF($D$3:$D$100,$D763,T$3:T$100)</f>
        <v>123557.51999999999</v>
      </c>
      <c r="U763" s="11">
        <f>SUMIF($D$3:$D$100,$D763,U$3:U$100)</f>
        <v>0</v>
      </c>
      <c r="V763" s="11">
        <f>SUMIF($D$3:$D$100,$D763,V$3:V$100)</f>
        <v>100969.09</v>
      </c>
      <c r="W763" s="11">
        <f>SUMIF($D$3:$D$100,$D763,W$3:W$100)</f>
        <v>0</v>
      </c>
      <c r="X763" s="11">
        <f>SUMIF($D$3:$D$100,$D763,X$3:X$100)</f>
        <v>58036.969999999994</v>
      </c>
      <c r="Y763" s="11">
        <f>SUMIF($D$3:$D$100,$D763,Y$3:Y$100)</f>
        <v>0</v>
      </c>
      <c r="Z763" s="11">
        <f>SUMIF($D$3:$D$100,$D763,Z$3:Z$100)</f>
        <v>86442.19</v>
      </c>
      <c r="AA763" s="11">
        <f>SUMIF($D$3:$D$100,$D763,AA$3:AA$100)</f>
        <v>0</v>
      </c>
      <c r="AB763" s="11">
        <f>SUMIF($D$3:$D$100,$D763,AB$3:AB$100)</f>
        <v>80424.090000000011</v>
      </c>
      <c r="AC763" s="11">
        <f>SUMIF($D$3:$D$100,$D763,AC$3:AC$100)</f>
        <v>0</v>
      </c>
      <c r="AD763" s="11">
        <f>SUMIF($D$3:$D$100,$D763,AD$3:AD$100)</f>
        <v>72221.12000000001</v>
      </c>
      <c r="AE763" s="11">
        <f>SUMIF($D$3:$D$100,$D763,AE$3:AE$100)</f>
        <v>0</v>
      </c>
      <c r="AF763" s="11">
        <f>SUMIF($D$3:$D$100,$D763,AF$3:AF$100)</f>
        <v>17420.140000000003</v>
      </c>
      <c r="AG763" s="11">
        <f>SUMIF($D$3:$D$100,$D763,AG$3:AG$100)</f>
        <v>0</v>
      </c>
      <c r="AH763" s="11">
        <f>SUMIF($D$3:$D$100,$D763,AH$3:AH$100)</f>
        <v>17208.07</v>
      </c>
      <c r="AI763" s="11">
        <f>SUMIF($D$3:$D$100,$D763,AI$3:AI$100)</f>
        <v>0</v>
      </c>
      <c r="AJ763" s="11">
        <f>SUMIF($D$3:$D$100,$D763,AJ$3:AJ$100)</f>
        <v>33094.379999999997</v>
      </c>
      <c r="AK763" s="11">
        <f>SUMIF($D$3:$D$100,$D763,AK$3:AK$100)</f>
        <v>0</v>
      </c>
      <c r="AL763" s="11">
        <f>SUMIF($D$3:$D$100,$D763,AL$3:AL$100)</f>
        <v>69413.62</v>
      </c>
      <c r="AM763" s="11">
        <f>SUMIF($D$3:$D$100,$D763,AM$3:AM$100)</f>
        <v>0</v>
      </c>
      <c r="AN763" s="11">
        <f>SUMIF($D$3:$D$100,$D763,AN$3:AN$100)</f>
        <v>76022.219999999987</v>
      </c>
      <c r="AO763" s="11">
        <f>SUMIF($D$3:$D$100,$D763,AO$3:AO$100)</f>
        <v>0</v>
      </c>
      <c r="AP763" s="11">
        <f>SUMIF($D$3:$D$100,$D763,AP$3:AP$100)</f>
        <v>80554.040000000008</v>
      </c>
      <c r="AQ763" s="11">
        <f>SUMIF($D$3:$D$100,$D763,AQ$3:AQ$100)</f>
        <v>0</v>
      </c>
      <c r="AR763" s="11">
        <f>SUMIF($D$3:$D$100,$D763,AR$3:AR$100)</f>
        <v>65280.52</v>
      </c>
      <c r="AS763" s="11">
        <f>SUMIF($D$3:$D$100,$D763,AS$3:AS$100)</f>
        <v>0</v>
      </c>
      <c r="AT763" s="11">
        <f>SUMIF($D$3:$D$100,$D763,AT$3:AT$100)</f>
        <v>42789.579999999994</v>
      </c>
      <c r="AU763" s="11">
        <f>SUMIF($D$3:$D$100,$D763,AU$3:AU$100)</f>
        <v>0</v>
      </c>
      <c r="AV763" s="11">
        <f>SUMIF($D$3:$D$100,$D763,AV$3:AV$100)</f>
        <v>28193.25</v>
      </c>
      <c r="AW763" s="11">
        <f>SUMIF($D$3:$D$100,$D763,AW$3:AW$100)</f>
        <v>0</v>
      </c>
      <c r="AX763" s="11">
        <f>SUMIF($D$3:$D$100,$D763,AX$3:AX$100)</f>
        <v>17726.940000000002</v>
      </c>
      <c r="AY763" s="11">
        <f>SUMIF($D$3:$D$100,$D763,AY$3:AY$100)</f>
        <v>0</v>
      </c>
      <c r="AZ763" s="11">
        <f>SUMIF($D$3:$D$100,$D763,AZ$3:AZ$100)</f>
        <v>9498.51</v>
      </c>
      <c r="BA763" s="11">
        <f>SUMIF($D$3:$D$100,$D763,BA$3:BA$100)</f>
        <v>0</v>
      </c>
      <c r="BB763" s="3">
        <f t="shared" si="34"/>
        <v>529422.39</v>
      </c>
      <c r="BC763" s="3">
        <f t="shared" si="35"/>
        <v>1247387.03</v>
      </c>
    </row>
    <row r="764" spans="1:55" s="10" customFormat="1">
      <c r="D764" s="10" t="s">
        <v>184</v>
      </c>
      <c r="F764" s="11">
        <f>SUMIF($D$3:$D$100,$D764,F$3:F$100)</f>
        <v>4306.9800000000005</v>
      </c>
      <c r="G764" s="11">
        <f>SUMIF($D$3:$D$100,$D764,G$3:G$100)</f>
        <v>0</v>
      </c>
      <c r="H764" s="11">
        <f>SUMIF($D$3:$D$100,$D764,H$3:H$100)</f>
        <v>4541.1499999999996</v>
      </c>
      <c r="I764" s="11">
        <f>SUMIF($D$3:$D$100,$D764,I$3:I$100)</f>
        <v>0</v>
      </c>
      <c r="J764" s="11">
        <f>SUMIF($D$3:$D$100,$D764,J$3:J$100)</f>
        <v>3649.6</v>
      </c>
      <c r="K764" s="11">
        <f>SUMIF($D$3:$D$100,$D764,K$3:K$100)</f>
        <v>0</v>
      </c>
      <c r="L764" s="11">
        <f>SUMIF($D$3:$D$100,$D764,L$3:L$100)</f>
        <v>1548.95</v>
      </c>
      <c r="M764" s="11">
        <f>SUMIF($D$3:$D$100,$D764,M$3:M$100)</f>
        <v>0</v>
      </c>
      <c r="N764" s="11">
        <f>SUMIF($D$3:$D$100,$D764,N$3:N$100)</f>
        <v>0</v>
      </c>
      <c r="O764" s="11">
        <f>SUMIF($D$3:$D$100,$D764,O$3:O$100)</f>
        <v>0</v>
      </c>
      <c r="P764" s="11">
        <f>SUMIF($D$3:$D$100,$D764,P$3:P$100)</f>
        <v>0</v>
      </c>
      <c r="Q764" s="11">
        <f>SUMIF($D$3:$D$100,$D764,Q$3:Q$100)</f>
        <v>0</v>
      </c>
      <c r="R764" s="11">
        <f>SUMIF($D$3:$D$100,$D764,R$3:R$100)</f>
        <v>813.08</v>
      </c>
      <c r="S764" s="11">
        <f>SUMIF($D$3:$D$100,$D764,S$3:S$100)</f>
        <v>0</v>
      </c>
      <c r="T764" s="11">
        <f>SUMIF($D$3:$D$100,$D764,T$3:T$100)</f>
        <v>820</v>
      </c>
      <c r="U764" s="11">
        <f>SUMIF($D$3:$D$100,$D764,U$3:U$100)</f>
        <v>0</v>
      </c>
      <c r="V764" s="11">
        <f>SUMIF($D$3:$D$100,$D764,V$3:V$100)</f>
        <v>0</v>
      </c>
      <c r="W764" s="11">
        <f>SUMIF($D$3:$D$100,$D764,W$3:W$100)</f>
        <v>0</v>
      </c>
      <c r="X764" s="11">
        <f>SUMIF($D$3:$D$100,$D764,X$3:X$100)</f>
        <v>1454.85</v>
      </c>
      <c r="Y764" s="11">
        <f>SUMIF($D$3:$D$100,$D764,Y$3:Y$100)</f>
        <v>0</v>
      </c>
      <c r="Z764" s="11">
        <f>SUMIF($D$3:$D$100,$D764,Z$3:Z$100)</f>
        <v>2706.12</v>
      </c>
      <c r="AA764" s="11">
        <f>SUMIF($D$3:$D$100,$D764,AA$3:AA$100)</f>
        <v>0</v>
      </c>
      <c r="AB764" s="11">
        <f>SUMIF($D$3:$D$100,$D764,AB$3:AB$100)</f>
        <v>3641.63</v>
      </c>
      <c r="AC764" s="11">
        <f>SUMIF($D$3:$D$100,$D764,AC$3:AC$100)</f>
        <v>0</v>
      </c>
      <c r="AD764" s="11">
        <f>SUMIF($D$3:$D$100,$D764,AD$3:AD$100)</f>
        <v>3957.48</v>
      </c>
      <c r="AE764" s="11">
        <f>SUMIF($D$3:$D$100,$D764,AE$3:AE$100)</f>
        <v>0</v>
      </c>
      <c r="AF764" s="11">
        <f>SUMIF($D$3:$D$100,$D764,AF$3:AF$100)</f>
        <v>3408.73</v>
      </c>
      <c r="AG764" s="11">
        <f>SUMIF($D$3:$D$100,$D764,AG$3:AG$100)</f>
        <v>0</v>
      </c>
      <c r="AH764" s="11">
        <f>SUMIF($D$3:$D$100,$D764,AH$3:AH$100)</f>
        <v>2320.3100000000004</v>
      </c>
      <c r="AI764" s="11">
        <f>SUMIF($D$3:$D$100,$D764,AI$3:AI$100)</f>
        <v>0</v>
      </c>
      <c r="AJ764" s="11">
        <f>SUMIF($D$3:$D$100,$D764,AJ$3:AJ$100)</f>
        <v>319.27</v>
      </c>
      <c r="AK764" s="11">
        <f>SUMIF($D$3:$D$100,$D764,AK$3:AK$100)</f>
        <v>0</v>
      </c>
      <c r="AL764" s="11">
        <f>SUMIF($D$3:$D$100,$D764,AL$3:AL$100)</f>
        <v>0</v>
      </c>
      <c r="AM764" s="11">
        <f>SUMIF($D$3:$D$100,$D764,AM$3:AM$100)</f>
        <v>0</v>
      </c>
      <c r="AN764" s="11">
        <f>SUMIF($D$3:$D$100,$D764,AN$3:AN$100)</f>
        <v>0</v>
      </c>
      <c r="AO764" s="11">
        <f>SUMIF($D$3:$D$100,$D764,AO$3:AO$100)</f>
        <v>0</v>
      </c>
      <c r="AP764" s="11">
        <f>SUMIF($D$3:$D$100,$D764,AP$3:AP$100)</f>
        <v>0</v>
      </c>
      <c r="AQ764" s="11">
        <f>SUMIF($D$3:$D$100,$D764,AQ$3:AQ$100)</f>
        <v>0</v>
      </c>
      <c r="AR764" s="11">
        <f>SUMIF($D$3:$D$100,$D764,AR$3:AR$100)</f>
        <v>0</v>
      </c>
      <c r="AS764" s="11">
        <f>SUMIF($D$3:$D$100,$D764,AS$3:AS$100)</f>
        <v>0</v>
      </c>
      <c r="AT764" s="11">
        <f>SUMIF($D$3:$D$100,$D764,AT$3:AT$100)</f>
        <v>0</v>
      </c>
      <c r="AU764" s="11">
        <f>SUMIF($D$3:$D$100,$D764,AU$3:AU$100)</f>
        <v>0</v>
      </c>
      <c r="AV764" s="11">
        <f>SUMIF($D$3:$D$100,$D764,AV$3:AV$100)</f>
        <v>185.24</v>
      </c>
      <c r="AW764" s="11">
        <f>SUMIF($D$3:$D$100,$D764,AW$3:AW$100)</f>
        <v>0</v>
      </c>
      <c r="AX764" s="11">
        <f>SUMIF($D$3:$D$100,$D764,AX$3:AX$100)</f>
        <v>1773.8899999999999</v>
      </c>
      <c r="AY764" s="11">
        <f>SUMIF($D$3:$D$100,$D764,AY$3:AY$100)</f>
        <v>0</v>
      </c>
      <c r="AZ764" s="11">
        <f>SUMIF($D$3:$D$100,$D764,AZ$3:AZ$100)</f>
        <v>3282.93</v>
      </c>
      <c r="BA764" s="11">
        <f>SUMIF($D$3:$D$100,$D764,BA$3:BA$100)</f>
        <v>0</v>
      </c>
      <c r="BB764" s="3">
        <f t="shared" si="34"/>
        <v>15247.85</v>
      </c>
      <c r="BC764" s="3">
        <f t="shared" si="35"/>
        <v>23482.36</v>
      </c>
    </row>
    <row r="765" spans="1:55">
      <c r="D765" t="s">
        <v>231</v>
      </c>
      <c r="F765" s="2">
        <f>SUMIF($D$3:$D$100,$D765,F$3:F$100)</f>
        <v>3739.28</v>
      </c>
      <c r="G765" s="2">
        <f>SUMIF($D$3:$D$100,$D765,G$3:G$100)</f>
        <v>0</v>
      </c>
      <c r="H765" s="2">
        <f>SUMIF($D$3:$D$100,$D765,H$3:H$100)</f>
        <v>4354.8100000000004</v>
      </c>
      <c r="I765" s="2">
        <f>SUMIF($D$3:$D$100,$D765,I$3:I$100)</f>
        <v>0</v>
      </c>
      <c r="J765" s="2">
        <f>SUMIF($D$3:$D$100,$D765,J$3:J$100)</f>
        <v>4131.5600000000004</v>
      </c>
      <c r="K765" s="2">
        <f>SUMIF($D$3:$D$100,$D765,K$3:K$100)</f>
        <v>0</v>
      </c>
      <c r="L765" s="2">
        <f>SUMIF($D$3:$D$100,$D765,L$3:L$100)</f>
        <v>3068.81</v>
      </c>
      <c r="M765" s="2">
        <f>SUMIF($D$3:$D$100,$D765,M$3:M$100)</f>
        <v>0</v>
      </c>
      <c r="N765" s="2">
        <f>SUMIF($D$3:$D$100,$D765,N$3:N$100)</f>
        <v>2379.8000000000002</v>
      </c>
      <c r="O765" s="2">
        <f>SUMIF($D$3:$D$100,$D765,O$3:O$100)</f>
        <v>0</v>
      </c>
      <c r="P765" s="2">
        <f>SUMIF($D$3:$D$100,$D765,P$3:P$100)</f>
        <v>3777.48</v>
      </c>
      <c r="Q765" s="2">
        <f>SUMIF($D$3:$D$100,$D765,Q$3:Q$100)</f>
        <v>0</v>
      </c>
      <c r="R765" s="2">
        <f>SUMIF($D$3:$D$100,$D765,R$3:R$100)</f>
        <v>3434.0899999999992</v>
      </c>
      <c r="S765" s="2">
        <f>SUMIF($D$3:$D$100,$D765,S$3:S$100)</f>
        <v>0</v>
      </c>
      <c r="T765" s="2">
        <f>SUMIF($D$3:$D$100,$D765,T$3:T$100)</f>
        <v>2958.1600000000003</v>
      </c>
      <c r="U765" s="2">
        <f>SUMIF($D$3:$D$100,$D765,U$3:U$100)</f>
        <v>0</v>
      </c>
      <c r="V765" s="2">
        <f>SUMIF($D$3:$D$100,$D765,V$3:V$100)</f>
        <v>2739.7700000000004</v>
      </c>
      <c r="W765" s="2">
        <f>SUMIF($D$3:$D$100,$D765,W$3:W$100)</f>
        <v>0</v>
      </c>
      <c r="X765" s="2">
        <f>SUMIF($D$3:$D$100,$D765,X$3:X$100)</f>
        <v>2222.7099999999996</v>
      </c>
      <c r="Y765" s="2">
        <f>SUMIF($D$3:$D$100,$D765,Y$3:Y$100)</f>
        <v>0</v>
      </c>
      <c r="Z765" s="2">
        <f>SUMIF($D$3:$D$100,$D765,Z$3:Z$100)</f>
        <v>2823.83</v>
      </c>
      <c r="AA765" s="2">
        <f>SUMIF($D$3:$D$100,$D765,AA$3:AA$100)</f>
        <v>0</v>
      </c>
      <c r="AB765" s="2">
        <f>SUMIF($D$3:$D$100,$D765,AB$3:AB$100)</f>
        <v>3033.15</v>
      </c>
      <c r="AC765" s="2">
        <f>SUMIF($D$3:$D$100,$D765,AC$3:AC$100)</f>
        <v>0</v>
      </c>
      <c r="AD765" s="2">
        <f>SUMIF($D$3:$D$100,$D765,AD$3:AD$100)</f>
        <v>3024.98</v>
      </c>
      <c r="AE765" s="2">
        <f>SUMIF($D$3:$D$100,$D765,AE$3:AE$100)</f>
        <v>0</v>
      </c>
      <c r="AF765" s="2">
        <f>SUMIF($D$3:$D$100,$D765,AF$3:AF$100)</f>
        <v>1294.06</v>
      </c>
      <c r="AG765" s="2">
        <f>SUMIF($D$3:$D$100,$D765,AG$3:AG$100)</f>
        <v>0</v>
      </c>
      <c r="AH765" s="2">
        <f>SUMIF($D$3:$D$100,$D765,AH$3:AH$100)</f>
        <v>1357.98</v>
      </c>
      <c r="AI765" s="2">
        <f>SUMIF($D$3:$D$100,$D765,AI$3:AI$100)</f>
        <v>0</v>
      </c>
      <c r="AJ765" s="2">
        <f>SUMIF($D$3:$D$100,$D765,AJ$3:AJ$100)</f>
        <v>1537.5900000000001</v>
      </c>
      <c r="AK765" s="2">
        <f>SUMIF($D$3:$D$100,$D765,AK$3:AK$100)</f>
        <v>0</v>
      </c>
      <c r="AL765" s="2">
        <f>SUMIF($D$3:$D$100,$D765,AL$3:AL$100)</f>
        <v>1957.8899999999999</v>
      </c>
      <c r="AM765" s="2">
        <f>SUMIF($D$3:$D$100,$D765,AM$3:AM$100)</f>
        <v>0</v>
      </c>
      <c r="AN765" s="2">
        <f>SUMIF($D$3:$D$100,$D765,AN$3:AN$100)</f>
        <v>2147.8100000000004</v>
      </c>
      <c r="AO765" s="2">
        <f>SUMIF($D$3:$D$100,$D765,AO$3:AO$100)</f>
        <v>0</v>
      </c>
      <c r="AP765" s="2">
        <f>SUMIF($D$3:$D$100,$D765,AP$3:AP$100)</f>
        <v>2209.73</v>
      </c>
      <c r="AQ765" s="2">
        <f>SUMIF($D$3:$D$100,$D765,AQ$3:AQ$100)</f>
        <v>0</v>
      </c>
      <c r="AR765" s="2">
        <f>SUMIF($D$3:$D$100,$D765,AR$3:AR$100)</f>
        <v>2168.2399999999998</v>
      </c>
      <c r="AS765" s="2">
        <f>SUMIF($D$3:$D$100,$D765,AS$3:AS$100)</f>
        <v>0</v>
      </c>
      <c r="AT765" s="2">
        <f>SUMIF($D$3:$D$100,$D765,AT$3:AT$100)</f>
        <v>1848.01</v>
      </c>
      <c r="AU765" s="2">
        <f>SUMIF($D$3:$D$100,$D765,AU$3:AU$100)</f>
        <v>0</v>
      </c>
      <c r="AV765" s="2">
        <f>SUMIF($D$3:$D$100,$D765,AV$3:AV$100)</f>
        <v>1687.3000000000002</v>
      </c>
      <c r="AW765" s="2">
        <f>SUMIF($D$3:$D$100,$D765,AW$3:AW$100)</f>
        <v>0</v>
      </c>
      <c r="AX765" s="2">
        <f>SUMIF($D$3:$D$100,$D765,AX$3:AX$100)</f>
        <v>1486.18</v>
      </c>
      <c r="AY765" s="2">
        <f>SUMIF($D$3:$D$100,$D765,AY$3:AY$100)</f>
        <v>0</v>
      </c>
      <c r="AZ765" s="2">
        <f>SUMIF($D$3:$D$100,$D765,AZ$3:AZ$100)</f>
        <v>1414.3</v>
      </c>
      <c r="BA765" s="2">
        <f>SUMIF($D$3:$D$100,$D765,BA$3:BA$100)</f>
        <v>0</v>
      </c>
      <c r="BB765" s="3">
        <f t="shared" si="34"/>
        <v>22134.07</v>
      </c>
      <c r="BC765" s="3">
        <f t="shared" si="35"/>
        <v>38663.450000000004</v>
      </c>
    </row>
    <row r="766" spans="1:55">
      <c r="F766" s="4">
        <f>SUM(F762:F765)</f>
        <v>196340.36000000002</v>
      </c>
      <c r="G766" s="4">
        <f>SUM(G762:G765)</f>
        <v>0</v>
      </c>
      <c r="H766" s="4">
        <f>SUM(H762:H765)</f>
        <v>237220.77999999997</v>
      </c>
      <c r="I766" s="4">
        <f>SUM(I762:I765)</f>
        <v>0</v>
      </c>
      <c r="J766" s="4">
        <f>SUM(J762:J765)</f>
        <v>230900.63999999998</v>
      </c>
      <c r="K766" s="4">
        <f>SUM(K762:K765)</f>
        <v>0</v>
      </c>
      <c r="L766" s="4">
        <f>SUM(L762:L765)</f>
        <v>172373.29</v>
      </c>
      <c r="M766" s="4">
        <f>SUM(M762:M765)</f>
        <v>0</v>
      </c>
      <c r="N766" s="4">
        <f>SUM(N762:N765)</f>
        <v>155172.09999999998</v>
      </c>
      <c r="O766" s="4">
        <f>SUM(O762:O765)</f>
        <v>0</v>
      </c>
      <c r="P766" s="4">
        <f>SUM(P762:P765)</f>
        <v>316816.06999999995</v>
      </c>
      <c r="Q766" s="4">
        <f>SUM(Q762:Q765)</f>
        <v>0</v>
      </c>
      <c r="R766" s="4">
        <f>SUM(R762:R765)</f>
        <v>290526.01000000007</v>
      </c>
      <c r="S766" s="4">
        <f>SUM(S762:S765)</f>
        <v>0</v>
      </c>
      <c r="T766" s="4">
        <f>SUM(T762:T765)</f>
        <v>224819.94</v>
      </c>
      <c r="U766" s="4">
        <f>SUM(U762:U765)</f>
        <v>0</v>
      </c>
      <c r="V766" s="4">
        <f>SUM(V762:V765)</f>
        <v>193892.50999999998</v>
      </c>
      <c r="W766" s="4">
        <f>SUM(W762:W765)</f>
        <v>0</v>
      </c>
      <c r="X766" s="4">
        <f>SUM(X762:X765)</f>
        <v>112367.56</v>
      </c>
      <c r="Y766" s="4">
        <f>SUM(Y762:Y765)</f>
        <v>0</v>
      </c>
      <c r="Z766" s="4">
        <f>SUM(Z762:Z765)</f>
        <v>279353.40000000002</v>
      </c>
      <c r="AA766" s="4">
        <f>SUM(AA762:AA765)</f>
        <v>0</v>
      </c>
      <c r="AB766" s="4">
        <f>SUM(AB762:AB765)</f>
        <v>165483.21</v>
      </c>
      <c r="AC766" s="4">
        <f>SUM(AC762:AC765)</f>
        <v>0</v>
      </c>
      <c r="AD766" s="4">
        <f>SUM(AD762:AD765)</f>
        <v>148490.79000000004</v>
      </c>
      <c r="AE766" s="4">
        <f>SUM(AE762:AE765)</f>
        <v>0</v>
      </c>
      <c r="AF766" s="4">
        <f>SUM(AF762:AF765)</f>
        <v>77035.55</v>
      </c>
      <c r="AG766" s="4">
        <f>SUM(AG762:AG765)</f>
        <v>-15532.44</v>
      </c>
      <c r="AH766" s="4">
        <f>SUM(AH762:AH765)</f>
        <v>-186921.87999999995</v>
      </c>
      <c r="AI766" s="4">
        <f>SUM(AI762:AI765)</f>
        <v>-1899.66</v>
      </c>
      <c r="AJ766" s="4">
        <f>SUM(AJ762:AJ765)</f>
        <v>86650.01</v>
      </c>
      <c r="AK766" s="4">
        <f>SUM(AK762:AK765)</f>
        <v>241165.81</v>
      </c>
      <c r="AL766" s="4">
        <f>SUM(AL762:AL765)</f>
        <v>168571.43</v>
      </c>
      <c r="AM766" s="4">
        <f>SUM(AM762:AM765)</f>
        <v>-1245.51</v>
      </c>
      <c r="AN766" s="4">
        <f>SUM(AN762:AN765)</f>
        <v>185062.00999999998</v>
      </c>
      <c r="AO766" s="4">
        <f>SUM(AO762:AO765)</f>
        <v>0</v>
      </c>
      <c r="AP766" s="4">
        <f>SUM(AP762:AP765)</f>
        <v>199398.19000000003</v>
      </c>
      <c r="AQ766" s="4">
        <f>SUM(AQ762:AQ765)</f>
        <v>0</v>
      </c>
      <c r="AR766" s="4">
        <f>SUM(AR762:AR765)</f>
        <v>183128.59</v>
      </c>
      <c r="AS766" s="4">
        <f>SUM(AS762:AS765)</f>
        <v>0</v>
      </c>
      <c r="AT766" s="4">
        <f>SUM(AT762:AT765)</f>
        <v>141433.35</v>
      </c>
      <c r="AU766" s="4">
        <f>SUM(AU762:AU765)</f>
        <v>-1336.58</v>
      </c>
      <c r="AV766" s="4">
        <f>SUM(AV762:AV765)</f>
        <v>104781.38</v>
      </c>
      <c r="AW766" s="4">
        <f>SUM(AW762:AW765)</f>
        <v>-2491.0200000000004</v>
      </c>
      <c r="AX766" s="4">
        <f>SUM(AX762:AX765)</f>
        <v>87295.92</v>
      </c>
      <c r="AY766" s="4">
        <f>SUM(AY762:AY765)</f>
        <v>0</v>
      </c>
      <c r="AZ766" s="4">
        <f>SUM(AZ762:AZ765)</f>
        <v>49445.05000000001</v>
      </c>
      <c r="BA766" s="4">
        <f>SUM(BA762:BA765)</f>
        <v>-2441.1999999999998</v>
      </c>
      <c r="BB766" s="4">
        <f t="shared" ref="BB766:BC766" si="36">SUM(BB762:BB765)</f>
        <v>1460589.7900000003</v>
      </c>
      <c r="BC766" s="4">
        <f t="shared" si="36"/>
        <v>2575265.87</v>
      </c>
    </row>
    <row r="767" spans="1:55">
      <c r="D767" t="s">
        <v>243</v>
      </c>
      <c r="F767" s="9">
        <f>F766-F743</f>
        <v>0</v>
      </c>
      <c r="G767" s="9">
        <f>G766-G743</f>
        <v>0</v>
      </c>
      <c r="H767" s="9">
        <f>H766-H743</f>
        <v>0</v>
      </c>
      <c r="I767" s="9">
        <f>I766-I743</f>
        <v>0</v>
      </c>
      <c r="J767" s="9">
        <f>J766-J743</f>
        <v>0</v>
      </c>
      <c r="K767" s="9">
        <f>K766-K743</f>
        <v>0</v>
      </c>
      <c r="L767" s="9">
        <f>L766-L743</f>
        <v>0</v>
      </c>
      <c r="M767" s="9">
        <f>M766-M743</f>
        <v>0</v>
      </c>
      <c r="N767" s="9">
        <f>N766-N743</f>
        <v>0</v>
      </c>
      <c r="O767" s="9">
        <f>O766-O743</f>
        <v>0</v>
      </c>
      <c r="P767" s="9">
        <f>P766-P743</f>
        <v>0</v>
      </c>
      <c r="Q767" s="9">
        <f>Q766-Q743</f>
        <v>0</v>
      </c>
      <c r="R767" s="9">
        <f>R766-R743</f>
        <v>0</v>
      </c>
      <c r="S767" s="9">
        <f>S766-S743</f>
        <v>0</v>
      </c>
      <c r="T767" s="9">
        <f>T766-T743</f>
        <v>0</v>
      </c>
      <c r="U767" s="9">
        <f>U766-U743</f>
        <v>0</v>
      </c>
      <c r="V767" s="9">
        <f>V766-V743</f>
        <v>0</v>
      </c>
      <c r="W767" s="9">
        <f>W766-W743</f>
        <v>0</v>
      </c>
      <c r="X767" s="9">
        <f>X766-X743</f>
        <v>0</v>
      </c>
      <c r="Y767" s="9">
        <f>Y766-Y743</f>
        <v>0</v>
      </c>
      <c r="Z767" s="9">
        <f>Z766-Z743</f>
        <v>0</v>
      </c>
      <c r="AA767" s="9">
        <f>AA766-AA743</f>
        <v>0</v>
      </c>
      <c r="AB767" s="9">
        <f>AB766-AB743</f>
        <v>0</v>
      </c>
      <c r="AC767" s="9">
        <f>AC766-AC743</f>
        <v>0</v>
      </c>
      <c r="AD767" s="9">
        <f>AD766-AD743</f>
        <v>0</v>
      </c>
      <c r="AE767" s="9">
        <f>AE766-AE743</f>
        <v>0</v>
      </c>
      <c r="AF767" s="9">
        <f>AF766-AF743</f>
        <v>0</v>
      </c>
      <c r="AG767" s="9">
        <f>AG766-AG743</f>
        <v>0</v>
      </c>
      <c r="AH767" s="9">
        <f>AH766-AH743</f>
        <v>0</v>
      </c>
      <c r="AI767" s="9">
        <f>AI766-AI743</f>
        <v>0</v>
      </c>
      <c r="AJ767" s="9">
        <f>AJ766-AJ743</f>
        <v>0</v>
      </c>
      <c r="AK767" s="9">
        <f>AK766-AK743</f>
        <v>0</v>
      </c>
      <c r="AL767" s="9">
        <f>AL766-AL743</f>
        <v>0</v>
      </c>
      <c r="AM767" s="9">
        <f>AM766-AM743</f>
        <v>0</v>
      </c>
      <c r="AN767" s="9">
        <f>AN766-AN743</f>
        <v>0</v>
      </c>
      <c r="AO767" s="9">
        <f>AO766-AO743</f>
        <v>0</v>
      </c>
      <c r="AP767" s="9">
        <f>AP766-AP743</f>
        <v>0</v>
      </c>
      <c r="AQ767" s="9">
        <f>AQ766-AQ743</f>
        <v>0</v>
      </c>
      <c r="AR767" s="9">
        <f>AR766-AR743</f>
        <v>0</v>
      </c>
      <c r="AS767" s="9">
        <f>AS766-AS743</f>
        <v>0</v>
      </c>
      <c r="AT767" s="9">
        <f>AT766-AT743</f>
        <v>0</v>
      </c>
      <c r="AU767" s="9">
        <f>AU766-AU743</f>
        <v>0</v>
      </c>
      <c r="AV767" s="9">
        <f>AV766-AV743</f>
        <v>0</v>
      </c>
      <c r="AW767" s="9">
        <f>AW766-AW743</f>
        <v>0</v>
      </c>
      <c r="AX767" s="9">
        <f>AX766-AX743</f>
        <v>0</v>
      </c>
      <c r="AY767" s="9">
        <f>AY766-AY743</f>
        <v>0</v>
      </c>
      <c r="AZ767" s="9">
        <f>AZ766-AZ743</f>
        <v>0</v>
      </c>
      <c r="BA767" s="9">
        <f>BA766-BA743</f>
        <v>0</v>
      </c>
    </row>
    <row r="769" spans="1:55" s="10" customFormat="1">
      <c r="A769" s="10" t="s">
        <v>242</v>
      </c>
      <c r="D769" s="10" t="s">
        <v>183</v>
      </c>
      <c r="E769" s="10" t="s">
        <v>73</v>
      </c>
      <c r="F769" s="11">
        <f>SUMIF($E$4:$E$100,$E769,F$4:F$100)</f>
        <v>0</v>
      </c>
      <c r="G769" s="11">
        <f>SUMIF($E$4:$E$100,$E769,G$4:G$100)</f>
        <v>0</v>
      </c>
      <c r="H769" s="11">
        <f>SUMIF($E$4:$E$100,$E769,H$4:H$100)</f>
        <v>0</v>
      </c>
      <c r="I769" s="11">
        <f>SUMIF($E$4:$E$100,$E769,I$4:I$100)</f>
        <v>0</v>
      </c>
      <c r="J769" s="11">
        <f>SUMIF($E$4:$E$100,$E769,J$4:J$100)</f>
        <v>0</v>
      </c>
      <c r="K769" s="11">
        <f>SUMIF($E$4:$E$100,$E769,K$4:K$100)</f>
        <v>0</v>
      </c>
      <c r="L769" s="11">
        <f>SUMIF($E$4:$E$100,$E769,L$4:L$100)</f>
        <v>0</v>
      </c>
      <c r="M769" s="11">
        <f>SUMIF($E$4:$E$100,$E769,M$4:M$100)</f>
        <v>0</v>
      </c>
      <c r="N769" s="11">
        <f>SUMIF($E$4:$E$100,$E769,N$4:N$100)</f>
        <v>0</v>
      </c>
      <c r="O769" s="11">
        <f>SUMIF($E$4:$E$100,$E769,O$4:O$100)</f>
        <v>0</v>
      </c>
      <c r="P769" s="11">
        <f>SUMIF($E$4:$E$100,$E769,P$4:P$100)</f>
        <v>0</v>
      </c>
      <c r="Q769" s="11">
        <f>SUMIF($E$4:$E$100,$E769,Q$4:Q$100)</f>
        <v>0</v>
      </c>
      <c r="R769" s="11">
        <f>SUMIF($E$4:$E$100,$E769,R$4:R$100)</f>
        <v>0</v>
      </c>
      <c r="S769" s="11">
        <f>SUMIF($E$4:$E$100,$E769,S$4:S$100)</f>
        <v>0</v>
      </c>
      <c r="T769" s="11">
        <f>SUMIF($E$4:$E$100,$E769,T$4:T$100)</f>
        <v>0</v>
      </c>
      <c r="U769" s="11">
        <f>SUMIF($E$4:$E$100,$E769,U$4:U$100)</f>
        <v>0</v>
      </c>
      <c r="V769" s="11">
        <f>SUMIF($E$4:$E$100,$E769,V$4:V$100)</f>
        <v>5032.74</v>
      </c>
      <c r="W769" s="11">
        <f>SUMIF($E$4:$E$100,$E769,W$4:W$100)</f>
        <v>0</v>
      </c>
      <c r="X769" s="11">
        <f>SUMIF($E$4:$E$100,$E769,X$4:X$100)</f>
        <v>0</v>
      </c>
      <c r="Y769" s="11">
        <f>SUMIF($E$4:$E$100,$E769,Y$4:Y$100)</f>
        <v>0</v>
      </c>
      <c r="Z769" s="11">
        <f>SUMIF($E$4:$E$100,$E769,Z$4:Z$100)</f>
        <v>134417.76</v>
      </c>
      <c r="AA769" s="11">
        <f>SUMIF($E$4:$E$100,$E769,AA$4:AA$100)</f>
        <v>0</v>
      </c>
      <c r="AB769" s="11">
        <f>SUMIF($E$4:$E$100,$E769,AB$4:AB$100)</f>
        <v>26285.19</v>
      </c>
      <c r="AC769" s="11">
        <f>SUMIF($E$4:$E$100,$E769,AC$4:AC$100)</f>
        <v>0</v>
      </c>
      <c r="AD769" s="11">
        <f>SUMIF($E$4:$E$100,$E769,AD$4:AD$100)</f>
        <v>22112.46</v>
      </c>
      <c r="AE769" s="11">
        <f>SUMIF($E$4:$E$100,$E769,AE$4:AE$100)</f>
        <v>0</v>
      </c>
      <c r="AF769" s="11">
        <f>SUMIF($E$4:$E$100,$E769,AF$4:AF$100)</f>
        <v>48397.490000000005</v>
      </c>
      <c r="AG769" s="11">
        <f>SUMIF($E$4:$E$100,$E769,AG$4:AG$100)</f>
        <v>-15532.44</v>
      </c>
      <c r="AH769" s="11">
        <f>SUMIF($E$4:$E$100,$E769,AH$4:AH$100)</f>
        <v>23305.7</v>
      </c>
      <c r="AI769" s="11">
        <f>SUMIF($E$4:$E$100,$E769,AI$4:AI$100)</f>
        <v>-1899.66</v>
      </c>
      <c r="AJ769" s="11">
        <f>SUMIF($E$4:$E$100,$E769,AJ$4:AJ$100)</f>
        <v>24673.73</v>
      </c>
      <c r="AK769" s="11">
        <f>SUMIF($E$4:$E$100,$E769,AK$4:AK$100)</f>
        <v>0</v>
      </c>
      <c r="AL769" s="11">
        <f>SUMIF($E$4:$E$100,$E769,AL$4:AL$100)</f>
        <v>29387.879999999994</v>
      </c>
      <c r="AM769" s="11">
        <f>SUMIF($E$4:$E$100,$E769,AM$4:AM$100)</f>
        <v>-1245.51</v>
      </c>
      <c r="AN769" s="11">
        <f>SUMIF($E$4:$E$100,$E769,AN$4:AN$100)</f>
        <v>28680.910000000003</v>
      </c>
      <c r="AO769" s="11">
        <f>SUMIF($E$4:$E$100,$E769,AO$4:AO$100)</f>
        <v>0</v>
      </c>
      <c r="AP769" s="11">
        <f>SUMIF($E$4:$E$100,$E769,AP$4:AP$100)</f>
        <v>26722.93</v>
      </c>
      <c r="AQ769" s="11">
        <f>SUMIF($E$4:$E$100,$E769,AQ$4:AQ$100)</f>
        <v>0</v>
      </c>
      <c r="AR769" s="11">
        <f>SUMIF($E$4:$E$100,$E769,AR$4:AR$100)</f>
        <v>26873.769999999997</v>
      </c>
      <c r="AS769" s="11">
        <f>SUMIF($E$4:$E$100,$E769,AS$4:AS$100)</f>
        <v>0</v>
      </c>
      <c r="AT769" s="11">
        <f>SUMIF($E$4:$E$100,$E769,AT$4:AT$100)</f>
        <v>30675.429999999997</v>
      </c>
      <c r="AU769" s="11">
        <f>SUMIF($E$4:$E$100,$E769,AU$4:AU$100)</f>
        <v>-1336.58</v>
      </c>
      <c r="AV769" s="11">
        <f>SUMIF($E$4:$E$100,$E769,AV$4:AV$100)</f>
        <v>28342.959999999999</v>
      </c>
      <c r="AW769" s="11">
        <f>SUMIF($E$4:$E$100,$E769,AW$4:AW$100)</f>
        <v>-2491.0200000000004</v>
      </c>
      <c r="AX769" s="11">
        <f>SUMIF($E$4:$E$100,$E769,AX$4:AX$100)</f>
        <v>39868.329999999994</v>
      </c>
      <c r="AY769" s="11">
        <f>SUMIF($E$4:$E$100,$E769,AY$4:AY$100)</f>
        <v>0</v>
      </c>
      <c r="AZ769" s="11">
        <f>SUMIF($E$4:$E$100,$E769,AZ$4:AZ$100)</f>
        <v>24421.25</v>
      </c>
      <c r="BA769" s="11">
        <f>SUMIF($E$4:$E$100,$E769,BA$4:BA$100)</f>
        <v>-2441.1999999999998</v>
      </c>
      <c r="BB769" s="3">
        <f t="shared" ref="BB769:BB771" si="37">SUM(AD769:BA769)</f>
        <v>328516.43</v>
      </c>
      <c r="BC769" s="3">
        <f t="shared" ref="BC769:BC771" si="38">SUM(F769:AC769)</f>
        <v>165735.69</v>
      </c>
    </row>
    <row r="770" spans="1:55" s="10" customFormat="1">
      <c r="D770" s="10" t="s">
        <v>233</v>
      </c>
      <c r="E770" s="10" t="s">
        <v>244</v>
      </c>
      <c r="F770" s="11">
        <f>SUMIF($E$4:$E$100,$E770,F$4:F$100)</f>
        <v>0</v>
      </c>
      <c r="G770" s="11">
        <f>SUMIF($E$4:$E$100,$E770,G$4:G$100)</f>
        <v>0</v>
      </c>
      <c r="H770" s="11">
        <f>SUMIF($E$4:$E$100,$E770,H$4:H$100)</f>
        <v>0</v>
      </c>
      <c r="I770" s="11">
        <f>SUMIF($E$4:$E$100,$E770,I$4:I$100)</f>
        <v>0</v>
      </c>
      <c r="J770" s="11">
        <f>SUMIF($E$4:$E$100,$E770,J$4:J$100)</f>
        <v>0</v>
      </c>
      <c r="K770" s="11">
        <f>SUMIF($E$4:$E$100,$E770,K$4:K$100)</f>
        <v>0</v>
      </c>
      <c r="L770" s="11">
        <f>SUMIF($E$4:$E$100,$E770,L$4:L$100)</f>
        <v>0</v>
      </c>
      <c r="M770" s="11">
        <f>SUMIF($E$4:$E$100,$E770,M$4:M$100)</f>
        <v>0</v>
      </c>
      <c r="N770" s="11">
        <f>SUMIF($E$4:$E$100,$E770,N$4:N$100)</f>
        <v>0</v>
      </c>
      <c r="O770" s="11">
        <f>SUMIF($E$4:$E$100,$E770,O$4:O$100)</f>
        <v>0</v>
      </c>
      <c r="P770" s="11">
        <f>SUMIF($E$4:$E$100,$E770,P$4:P$100)</f>
        <v>0</v>
      </c>
      <c r="Q770" s="11">
        <f>SUMIF($E$4:$E$100,$E770,Q$4:Q$100)</f>
        <v>0</v>
      </c>
      <c r="R770" s="11">
        <f>SUMIF($E$4:$E$100,$E770,R$4:R$100)</f>
        <v>0</v>
      </c>
      <c r="S770" s="11">
        <f>SUMIF($E$4:$E$100,$E770,S$4:S$100)</f>
        <v>0</v>
      </c>
      <c r="T770" s="11">
        <f>SUMIF($E$4:$E$100,$E770,T$4:T$100)</f>
        <v>0</v>
      </c>
      <c r="U770" s="11">
        <f>SUMIF($E$4:$E$100,$E770,U$4:U$100)</f>
        <v>0</v>
      </c>
      <c r="V770" s="11">
        <f>SUMIF($E$4:$E$100,$E770,V$4:V$100)</f>
        <v>1107.21</v>
      </c>
      <c r="W770" s="11">
        <f>SUMIF($E$4:$E$100,$E770,W$4:W$100)</f>
        <v>0</v>
      </c>
      <c r="X770" s="11">
        <f>SUMIF($E$4:$E$100,$E770,X$4:X$100)</f>
        <v>0</v>
      </c>
      <c r="Y770" s="11">
        <f>SUMIF($E$4:$E$100,$E770,Y$4:Y$100)</f>
        <v>0</v>
      </c>
      <c r="Z770" s="11">
        <f>SUMIF($E$4:$E$100,$E770,Z$4:Z$100)</f>
        <v>11461.52</v>
      </c>
      <c r="AA770" s="11">
        <f>SUMIF($E$4:$E$100,$E770,AA$4:AA$100)</f>
        <v>0</v>
      </c>
      <c r="AB770" s="11">
        <f>SUMIF($E$4:$E$100,$E770,AB$4:AB$100)</f>
        <v>6367.52</v>
      </c>
      <c r="AC770" s="11">
        <f>SUMIF($E$4:$E$100,$E770,AC$4:AC$100)</f>
        <v>0</v>
      </c>
      <c r="AD770" s="11">
        <f>SUMIF($E$4:$E$100,$E770,AD$4:AD$100)</f>
        <v>5785.31</v>
      </c>
      <c r="AE770" s="11">
        <f>SUMIF($E$4:$E$100,$E770,AE$4:AE$100)</f>
        <v>0</v>
      </c>
      <c r="AF770" s="11">
        <f>SUMIF($E$4:$E$100,$E770,AF$4:AF$100)</f>
        <v>8240.9500000000007</v>
      </c>
      <c r="AG770" s="11">
        <f>SUMIF($E$4:$E$100,$E770,AG$4:AG$100)</f>
        <v>0</v>
      </c>
      <c r="AH770" s="11">
        <f>SUMIF($E$4:$E$100,$E770,AH$4:AH$100)</f>
        <v>4451.08</v>
      </c>
      <c r="AI770" s="11">
        <f>SUMIF($E$4:$E$100,$E770,AI$4:AI$100)</f>
        <v>0</v>
      </c>
      <c r="AJ770" s="11">
        <f>SUMIF($E$4:$E$100,$E770,AJ$4:AJ$100)</f>
        <v>5088.2700000000004</v>
      </c>
      <c r="AK770" s="11">
        <f>SUMIF($E$4:$E$100,$E770,AK$4:AK$100)</f>
        <v>0</v>
      </c>
      <c r="AL770" s="11">
        <f>SUMIF($E$4:$E$100,$E770,AL$4:AL$100)</f>
        <v>5469.97</v>
      </c>
      <c r="AM770" s="11">
        <f>SUMIF($E$4:$E$100,$E770,AM$4:AM$100)</f>
        <v>0</v>
      </c>
      <c r="AN770" s="11">
        <f>SUMIF($E$4:$E$100,$E770,AN$4:AN$100)</f>
        <v>5383.25</v>
      </c>
      <c r="AO770" s="11">
        <f>SUMIF($E$4:$E$100,$E770,AO$4:AO$100)</f>
        <v>0</v>
      </c>
      <c r="AP770" s="11">
        <f>SUMIF($E$4:$E$100,$E770,AP$4:AP$100)</f>
        <v>4661.24</v>
      </c>
      <c r="AQ770" s="11">
        <f>SUMIF($E$4:$E$100,$E770,AQ$4:AQ$100)</f>
        <v>0</v>
      </c>
      <c r="AR770" s="11">
        <f>SUMIF($E$4:$E$100,$E770,AR$4:AR$100)</f>
        <v>3658.13</v>
      </c>
      <c r="AS770" s="11">
        <f>SUMIF($E$4:$E$100,$E770,AS$4:AS$100)</f>
        <v>0</v>
      </c>
      <c r="AT770" s="11">
        <f>SUMIF($E$4:$E$100,$E770,AT$4:AT$100)</f>
        <v>3728.2</v>
      </c>
      <c r="AU770" s="11">
        <f>SUMIF($E$4:$E$100,$E770,AU$4:AU$100)</f>
        <v>0</v>
      </c>
      <c r="AV770" s="11">
        <f>SUMIF($E$4:$E$100,$E770,AV$4:AV$100)</f>
        <v>2876.04</v>
      </c>
      <c r="AW770" s="11">
        <f>SUMIF($E$4:$E$100,$E770,AW$4:AW$100)</f>
        <v>0</v>
      </c>
      <c r="AX770" s="11">
        <f>SUMIF($E$4:$E$100,$E770,AX$4:AX$100)</f>
        <v>3716.47</v>
      </c>
      <c r="AY770" s="11">
        <f>SUMIF($E$4:$E$100,$E770,AY$4:AY$100)</f>
        <v>0</v>
      </c>
      <c r="AZ770" s="11">
        <f>SUMIF($E$4:$E$100,$E770,AZ$4:AZ$100)</f>
        <v>3193.55</v>
      </c>
      <c r="BA770" s="11">
        <f>SUMIF($E$4:$E$100,$E770,BA$4:BA$100)</f>
        <v>0</v>
      </c>
      <c r="BB770" s="3">
        <f t="shared" si="37"/>
        <v>56252.46</v>
      </c>
      <c r="BC770" s="3">
        <f t="shared" si="38"/>
        <v>18936.25</v>
      </c>
    </row>
    <row r="771" spans="1:55">
      <c r="D771" t="s">
        <v>231</v>
      </c>
      <c r="E771" t="s">
        <v>74</v>
      </c>
      <c r="F771" s="2">
        <f>SUMIF($E$4:$E$100,$E771,F$4:F$100)</f>
        <v>0</v>
      </c>
      <c r="G771" s="2">
        <f>SUMIF($E$4:$E$100,$E771,G$4:G$100)</f>
        <v>0</v>
      </c>
      <c r="H771" s="2">
        <f>SUMIF($E$4:$E$100,$E771,H$4:H$100)</f>
        <v>0</v>
      </c>
      <c r="I771" s="2">
        <f>SUMIF($E$4:$E$100,$E771,I$4:I$100)</f>
        <v>0</v>
      </c>
      <c r="J771" s="2">
        <f>SUMIF($E$4:$E$100,$E771,J$4:J$100)</f>
        <v>0</v>
      </c>
      <c r="K771" s="2">
        <f>SUMIF($E$4:$E$100,$E771,K$4:K$100)</f>
        <v>0</v>
      </c>
      <c r="L771" s="2">
        <f>SUMIF($E$4:$E$100,$E771,L$4:L$100)</f>
        <v>0</v>
      </c>
      <c r="M771" s="2">
        <f>SUMIF($E$4:$E$100,$E771,M$4:M$100)</f>
        <v>0</v>
      </c>
      <c r="N771" s="2">
        <f>SUMIF($E$4:$E$100,$E771,N$4:N$100)</f>
        <v>0</v>
      </c>
      <c r="O771" s="2">
        <f>SUMIF($E$4:$E$100,$E771,O$4:O$100)</f>
        <v>0</v>
      </c>
      <c r="P771" s="2">
        <f>SUMIF($E$4:$E$100,$E771,P$4:P$100)</f>
        <v>0</v>
      </c>
      <c r="Q771" s="2">
        <f>SUMIF($E$4:$E$100,$E771,Q$4:Q$100)</f>
        <v>0</v>
      </c>
      <c r="R771" s="2">
        <f>SUMIF($E$4:$E$100,$E771,R$4:R$100)</f>
        <v>0</v>
      </c>
      <c r="S771" s="2">
        <f>SUMIF($E$4:$E$100,$E771,S$4:S$100)</f>
        <v>0</v>
      </c>
      <c r="T771" s="2">
        <f>SUMIF($E$4:$E$100,$E771,T$4:T$100)</f>
        <v>0</v>
      </c>
      <c r="U771" s="2">
        <f>SUMIF($E$4:$E$100,$E771,U$4:U$100)</f>
        <v>0</v>
      </c>
      <c r="V771" s="2">
        <f>SUMIF($E$4:$E$100,$E771,V$4:V$100)</f>
        <v>0</v>
      </c>
      <c r="W771" s="2">
        <f>SUMIF($E$4:$E$100,$E771,W$4:W$100)</f>
        <v>0</v>
      </c>
      <c r="X771" s="2">
        <f>SUMIF($E$4:$E$100,$E771,X$4:X$100)</f>
        <v>0</v>
      </c>
      <c r="Y771" s="2">
        <f>SUMIF($E$4:$E$100,$E771,Y$4:Y$100)</f>
        <v>0</v>
      </c>
      <c r="Z771" s="2">
        <f>SUMIF($E$4:$E$100,$E771,Z$4:Z$100)</f>
        <v>0</v>
      </c>
      <c r="AA771" s="2">
        <f>SUMIF($E$4:$E$100,$E771,AA$4:AA$100)</f>
        <v>0</v>
      </c>
      <c r="AB771" s="2">
        <f>SUMIF($E$4:$E$100,$E771,AB$4:AB$100)</f>
        <v>0</v>
      </c>
      <c r="AC771" s="2">
        <f>SUMIF($E$4:$E$100,$E771,AC$4:AC$100)</f>
        <v>0</v>
      </c>
      <c r="AD771" s="2">
        <f>SUMIF($E$4:$E$100,$E771,AD$4:AD$100)</f>
        <v>0</v>
      </c>
      <c r="AE771" s="2">
        <f>SUMIF($E$4:$E$100,$E771,AE$4:AE$100)</f>
        <v>0</v>
      </c>
      <c r="AF771" s="2">
        <f>SUMIF($E$4:$E$100,$E771,AF$4:AF$100)</f>
        <v>0</v>
      </c>
      <c r="AG771" s="2">
        <f>SUMIF($E$4:$E$100,$E771,AG$4:AG$100)</f>
        <v>0</v>
      </c>
      <c r="AH771" s="2">
        <f>SUMIF($E$4:$E$100,$E771,AH$4:AH$100)</f>
        <v>0</v>
      </c>
      <c r="AI771" s="2">
        <f>SUMIF($E$4:$E$100,$E771,AI$4:AI$100)</f>
        <v>0</v>
      </c>
      <c r="AJ771" s="2">
        <f>SUMIF($E$4:$E$100,$E771,AJ$4:AJ$100)</f>
        <v>0</v>
      </c>
      <c r="AK771" s="2">
        <f>SUMIF($E$4:$E$100,$E771,AK$4:AK$100)</f>
        <v>0</v>
      </c>
      <c r="AL771" s="2">
        <f>SUMIF($E$4:$E$100,$E771,AL$4:AL$100)</f>
        <v>0</v>
      </c>
      <c r="AM771" s="2">
        <f>SUMIF($E$4:$E$100,$E771,AM$4:AM$100)</f>
        <v>0</v>
      </c>
      <c r="AN771" s="2">
        <f>SUMIF($E$4:$E$100,$E771,AN$4:AN$100)</f>
        <v>0</v>
      </c>
      <c r="AO771" s="2">
        <f>SUMIF($E$4:$E$100,$E771,AO$4:AO$100)</f>
        <v>0</v>
      </c>
      <c r="AP771" s="2">
        <f>SUMIF($E$4:$E$100,$E771,AP$4:AP$100)</f>
        <v>0</v>
      </c>
      <c r="AQ771" s="2">
        <f>SUMIF($E$4:$E$100,$E771,AQ$4:AQ$100)</f>
        <v>0</v>
      </c>
      <c r="AR771" s="2">
        <f>SUMIF($E$4:$E$100,$E771,AR$4:AR$100)</f>
        <v>0</v>
      </c>
      <c r="AS771" s="2">
        <f>SUMIF($E$4:$E$100,$E771,AS$4:AS$100)</f>
        <v>0</v>
      </c>
      <c r="AT771" s="2">
        <f>SUMIF($E$4:$E$100,$E771,AT$4:AT$100)</f>
        <v>0</v>
      </c>
      <c r="AU771" s="2">
        <f>SUMIF($E$4:$E$100,$E771,AU$4:AU$100)</f>
        <v>0</v>
      </c>
      <c r="AV771" s="2">
        <f>SUMIF($E$4:$E$100,$E771,AV$4:AV$100)</f>
        <v>0</v>
      </c>
      <c r="AW771" s="2">
        <f>SUMIF($E$4:$E$100,$E771,AW$4:AW$100)</f>
        <v>0</v>
      </c>
      <c r="AX771" s="2">
        <f>SUMIF($E$4:$E$100,$E771,AX$4:AX$100)</f>
        <v>0</v>
      </c>
      <c r="AY771" s="2">
        <f>SUMIF($E$4:$E$100,$E771,AY$4:AY$100)</f>
        <v>0</v>
      </c>
      <c r="AZ771" s="2">
        <f>SUMIF($E$4:$E$100,$E771,AZ$4:AZ$100)</f>
        <v>0</v>
      </c>
      <c r="BA771" s="2">
        <f>SUMIF($E$4:$E$100,$E771,BA$4:BA$100)</f>
        <v>0</v>
      </c>
      <c r="BB771" s="3">
        <f t="shared" si="37"/>
        <v>0</v>
      </c>
      <c r="BC771" s="3">
        <f t="shared" si="38"/>
        <v>0</v>
      </c>
    </row>
    <row r="772" spans="1:55">
      <c r="F772" s="4">
        <f>SUM(F769:F771)</f>
        <v>0</v>
      </c>
      <c r="G772" s="4">
        <f t="shared" ref="G772:BC772" si="39">SUM(G769:G771)</f>
        <v>0</v>
      </c>
      <c r="H772" s="4">
        <f t="shared" si="39"/>
        <v>0</v>
      </c>
      <c r="I772" s="4">
        <f t="shared" si="39"/>
        <v>0</v>
      </c>
      <c r="J772" s="4">
        <f t="shared" si="39"/>
        <v>0</v>
      </c>
      <c r="K772" s="4">
        <f t="shared" si="39"/>
        <v>0</v>
      </c>
      <c r="L772" s="4">
        <f t="shared" si="39"/>
        <v>0</v>
      </c>
      <c r="M772" s="4">
        <f t="shared" si="39"/>
        <v>0</v>
      </c>
      <c r="N772" s="4">
        <f t="shared" si="39"/>
        <v>0</v>
      </c>
      <c r="O772" s="4">
        <f t="shared" si="39"/>
        <v>0</v>
      </c>
      <c r="P772" s="4">
        <f t="shared" si="39"/>
        <v>0</v>
      </c>
      <c r="Q772" s="4">
        <f t="shared" si="39"/>
        <v>0</v>
      </c>
      <c r="R772" s="4">
        <f t="shared" si="39"/>
        <v>0</v>
      </c>
      <c r="S772" s="4">
        <f t="shared" si="39"/>
        <v>0</v>
      </c>
      <c r="T772" s="4">
        <f t="shared" si="39"/>
        <v>0</v>
      </c>
      <c r="U772" s="4">
        <f t="shared" si="39"/>
        <v>0</v>
      </c>
      <c r="V772" s="4">
        <f t="shared" si="39"/>
        <v>6139.95</v>
      </c>
      <c r="W772" s="4">
        <f t="shared" si="39"/>
        <v>0</v>
      </c>
      <c r="X772" s="4">
        <f t="shared" si="39"/>
        <v>0</v>
      </c>
      <c r="Y772" s="4">
        <f t="shared" si="39"/>
        <v>0</v>
      </c>
      <c r="Z772" s="4">
        <f t="shared" si="39"/>
        <v>145879.28</v>
      </c>
      <c r="AA772" s="4">
        <f t="shared" si="39"/>
        <v>0</v>
      </c>
      <c r="AB772" s="4">
        <f t="shared" si="39"/>
        <v>32652.71</v>
      </c>
      <c r="AC772" s="4">
        <f t="shared" si="39"/>
        <v>0</v>
      </c>
      <c r="AD772" s="4">
        <f t="shared" si="39"/>
        <v>27897.77</v>
      </c>
      <c r="AE772" s="4">
        <f t="shared" si="39"/>
        <v>0</v>
      </c>
      <c r="AF772" s="4">
        <f t="shared" si="39"/>
        <v>56638.44</v>
      </c>
      <c r="AG772" s="4">
        <f t="shared" si="39"/>
        <v>-15532.44</v>
      </c>
      <c r="AH772" s="4">
        <f t="shared" si="39"/>
        <v>27756.78</v>
      </c>
      <c r="AI772" s="4">
        <f t="shared" si="39"/>
        <v>-1899.66</v>
      </c>
      <c r="AJ772" s="4">
        <f t="shared" si="39"/>
        <v>29762</v>
      </c>
      <c r="AK772" s="4">
        <f t="shared" si="39"/>
        <v>0</v>
      </c>
      <c r="AL772" s="4">
        <f t="shared" si="39"/>
        <v>34857.849999999991</v>
      </c>
      <c r="AM772" s="4">
        <f t="shared" si="39"/>
        <v>-1245.51</v>
      </c>
      <c r="AN772" s="4">
        <f t="shared" si="39"/>
        <v>34064.160000000003</v>
      </c>
      <c r="AO772" s="4">
        <f t="shared" si="39"/>
        <v>0</v>
      </c>
      <c r="AP772" s="4">
        <f t="shared" si="39"/>
        <v>31384.17</v>
      </c>
      <c r="AQ772" s="4">
        <f t="shared" si="39"/>
        <v>0</v>
      </c>
      <c r="AR772" s="4">
        <f t="shared" si="39"/>
        <v>30531.899999999998</v>
      </c>
      <c r="AS772" s="4">
        <f t="shared" si="39"/>
        <v>0</v>
      </c>
      <c r="AT772" s="4">
        <f t="shared" si="39"/>
        <v>34403.629999999997</v>
      </c>
      <c r="AU772" s="4">
        <f t="shared" si="39"/>
        <v>-1336.58</v>
      </c>
      <c r="AV772" s="4">
        <f t="shared" si="39"/>
        <v>31219</v>
      </c>
      <c r="AW772" s="4">
        <f t="shared" si="39"/>
        <v>-2491.0200000000004</v>
      </c>
      <c r="AX772" s="4">
        <f t="shared" si="39"/>
        <v>43584.799999999996</v>
      </c>
      <c r="AY772" s="4">
        <f t="shared" si="39"/>
        <v>0</v>
      </c>
      <c r="AZ772" s="4">
        <f t="shared" si="39"/>
        <v>27614.799999999999</v>
      </c>
      <c r="BA772" s="4">
        <f t="shared" si="39"/>
        <v>-2441.1999999999998</v>
      </c>
      <c r="BB772" s="4">
        <f t="shared" si="39"/>
        <v>384768.89</v>
      </c>
      <c r="BC772" s="4">
        <f t="shared" si="39"/>
        <v>184671.94</v>
      </c>
    </row>
    <row r="774" spans="1:55" s="10" customFormat="1">
      <c r="A774" s="10" t="s">
        <v>245</v>
      </c>
      <c r="D774" s="10" t="s">
        <v>183</v>
      </c>
      <c r="F774" s="11">
        <f>F762-F769</f>
        <v>78828.419999999984</v>
      </c>
      <c r="G774" s="11">
        <f>G762-G769</f>
        <v>0</v>
      </c>
      <c r="H774" s="11">
        <f>H762-H769</f>
        <v>122223.25</v>
      </c>
      <c r="I774" s="11">
        <f>I762-I769</f>
        <v>0</v>
      </c>
      <c r="J774" s="11">
        <f>J762-J769</f>
        <v>118141.87</v>
      </c>
      <c r="K774" s="11">
        <f>K762-K769</f>
        <v>0</v>
      </c>
      <c r="L774" s="11">
        <f>L762-L769</f>
        <v>95817.88</v>
      </c>
      <c r="M774" s="11">
        <f>M762-M769</f>
        <v>0</v>
      </c>
      <c r="N774" s="11">
        <f>N762-N769</f>
        <v>79455.95</v>
      </c>
      <c r="O774" s="11">
        <f>O762-O769</f>
        <v>0</v>
      </c>
      <c r="P774" s="11">
        <f>P762-P769</f>
        <v>139778.31999999998</v>
      </c>
      <c r="Q774" s="11">
        <f>Q762-Q769</f>
        <v>0</v>
      </c>
      <c r="R774" s="11">
        <f>R762-R769</f>
        <v>127400.80000000002</v>
      </c>
      <c r="S774" s="11">
        <f>S762-S769</f>
        <v>0</v>
      </c>
      <c r="T774" s="11">
        <f>T762-T769</f>
        <v>97484.260000000009</v>
      </c>
      <c r="U774" s="11">
        <f>U762-U769</f>
        <v>0</v>
      </c>
      <c r="V774" s="11">
        <f>V762-V769</f>
        <v>85150.909999999989</v>
      </c>
      <c r="W774" s="11">
        <f>W762-W769</f>
        <v>0</v>
      </c>
      <c r="X774" s="11">
        <f>X762-X769</f>
        <v>50653.029999999992</v>
      </c>
      <c r="Y774" s="11">
        <f>Y762-Y769</f>
        <v>0</v>
      </c>
      <c r="Z774" s="11">
        <f>Z762-Z769</f>
        <v>52963.5</v>
      </c>
      <c r="AA774" s="11">
        <f>AA762-AA769</f>
        <v>0</v>
      </c>
      <c r="AB774" s="11">
        <f>AB762-AB769</f>
        <v>52099.149999999994</v>
      </c>
      <c r="AC774" s="11">
        <f>AC762-AC769</f>
        <v>0</v>
      </c>
      <c r="AD774" s="11">
        <f>AD762-AD769</f>
        <v>47174.749999999993</v>
      </c>
      <c r="AE774" s="11">
        <f>AE762-AE769</f>
        <v>0</v>
      </c>
      <c r="AF774" s="11">
        <f>AF762-AF769</f>
        <v>6515.1299999999974</v>
      </c>
      <c r="AG774" s="11">
        <f>AG762-AG769</f>
        <v>0</v>
      </c>
      <c r="AH774" s="11">
        <f>AH762-AH769</f>
        <v>-231113.93999999997</v>
      </c>
      <c r="AI774" s="11">
        <f>AI762-AI769</f>
        <v>0</v>
      </c>
      <c r="AJ774" s="11">
        <f>AJ762-AJ769</f>
        <v>27025.039999999997</v>
      </c>
      <c r="AK774" s="11">
        <f>AK762-AK769</f>
        <v>241165.81</v>
      </c>
      <c r="AL774" s="11">
        <f>AL762-AL769</f>
        <v>67812.039999999979</v>
      </c>
      <c r="AM774" s="11">
        <f>AM762-AM769</f>
        <v>0</v>
      </c>
      <c r="AN774" s="11">
        <f>AN762-AN769</f>
        <v>78211.069999999992</v>
      </c>
      <c r="AO774" s="11">
        <f>AO762-AO769</f>
        <v>0</v>
      </c>
      <c r="AP774" s="11">
        <f>AP762-AP769</f>
        <v>89911.489999999991</v>
      </c>
      <c r="AQ774" s="11">
        <f>AQ762-AQ769</f>
        <v>0</v>
      </c>
      <c r="AR774" s="11">
        <f>AR762-AR769</f>
        <v>88806.06</v>
      </c>
      <c r="AS774" s="11">
        <f>AS762-AS769</f>
        <v>0</v>
      </c>
      <c r="AT774" s="11">
        <f>AT762-AT769</f>
        <v>66120.33</v>
      </c>
      <c r="AU774" s="11">
        <f>AU762-AU769</f>
        <v>0</v>
      </c>
      <c r="AV774" s="11">
        <f>AV762-AV769</f>
        <v>46372.63</v>
      </c>
      <c r="AW774" s="11">
        <f>AW762-AW769</f>
        <v>0</v>
      </c>
      <c r="AX774" s="11">
        <f>AX762-AX769</f>
        <v>26440.580000000009</v>
      </c>
      <c r="AY774" s="11">
        <f>AY762-AY769</f>
        <v>0</v>
      </c>
      <c r="AZ774" s="11">
        <f>AZ762-AZ769</f>
        <v>10828.060000000005</v>
      </c>
      <c r="BA774" s="11">
        <f>BA762-BA769</f>
        <v>0</v>
      </c>
      <c r="BB774" s="3">
        <f t="shared" ref="BB774:BB777" si="40">SUM(AD774:BA774)</f>
        <v>565269.04999999993</v>
      </c>
      <c r="BC774" s="3">
        <f t="shared" ref="BC774:BC777" si="41">SUM(F774:AC774)</f>
        <v>1099997.3400000001</v>
      </c>
    </row>
    <row r="775" spans="1:55" s="10" customFormat="1">
      <c r="D775" s="10" t="s">
        <v>233</v>
      </c>
      <c r="F775" s="11">
        <f>F763-F770</f>
        <v>109465.68000000002</v>
      </c>
      <c r="G775" s="11">
        <f>G763-G770</f>
        <v>0</v>
      </c>
      <c r="H775" s="11">
        <f>H763-H770</f>
        <v>106101.56999999998</v>
      </c>
      <c r="I775" s="11">
        <f>I763-I770</f>
        <v>0</v>
      </c>
      <c r="J775" s="11">
        <f>J763-J770</f>
        <v>104977.61</v>
      </c>
      <c r="K775" s="11">
        <f>K763-K770</f>
        <v>0</v>
      </c>
      <c r="L775" s="11">
        <f>L763-L770</f>
        <v>71937.649999999994</v>
      </c>
      <c r="M775" s="11">
        <f>M763-M770</f>
        <v>0</v>
      </c>
      <c r="N775" s="11">
        <f>N763-N770</f>
        <v>73336.350000000006</v>
      </c>
      <c r="O775" s="11">
        <f>O763-O770</f>
        <v>0</v>
      </c>
      <c r="P775" s="11">
        <f>P763-P770</f>
        <v>173260.26999999996</v>
      </c>
      <c r="Q775" s="11">
        <f>Q763-Q770</f>
        <v>0</v>
      </c>
      <c r="R775" s="11">
        <f>R763-R770</f>
        <v>158878.04</v>
      </c>
      <c r="S775" s="11">
        <f>S763-S770</f>
        <v>0</v>
      </c>
      <c r="T775" s="11">
        <f>T763-T770</f>
        <v>123557.51999999999</v>
      </c>
      <c r="U775" s="11">
        <f>U763-U770</f>
        <v>0</v>
      </c>
      <c r="V775" s="11">
        <f>V763-V770</f>
        <v>99861.87999999999</v>
      </c>
      <c r="W775" s="11">
        <f>W763-W770</f>
        <v>0</v>
      </c>
      <c r="X775" s="11">
        <f>X763-X770</f>
        <v>58036.969999999994</v>
      </c>
      <c r="Y775" s="11">
        <f>Y763-Y770</f>
        <v>0</v>
      </c>
      <c r="Z775" s="11">
        <f>Z763-Z770</f>
        <v>74980.67</v>
      </c>
      <c r="AA775" s="11">
        <f>AA763-AA770</f>
        <v>0</v>
      </c>
      <c r="AB775" s="11">
        <f>AB763-AB770</f>
        <v>74056.570000000007</v>
      </c>
      <c r="AC775" s="11">
        <f>AC763-AC770</f>
        <v>0</v>
      </c>
      <c r="AD775" s="11">
        <f>AD763-AD770</f>
        <v>66435.810000000012</v>
      </c>
      <c r="AE775" s="11">
        <f>AE763-AE770</f>
        <v>0</v>
      </c>
      <c r="AF775" s="11">
        <f>AF763-AF770</f>
        <v>9179.1900000000023</v>
      </c>
      <c r="AG775" s="11">
        <f>AG763-AG770</f>
        <v>0</v>
      </c>
      <c r="AH775" s="11">
        <f>AH763-AH770</f>
        <v>12756.99</v>
      </c>
      <c r="AI775" s="11">
        <f>AI763-AI770</f>
        <v>0</v>
      </c>
      <c r="AJ775" s="11">
        <f>AJ763-AJ770</f>
        <v>28006.109999999997</v>
      </c>
      <c r="AK775" s="11">
        <f>AK763-AK770</f>
        <v>0</v>
      </c>
      <c r="AL775" s="11">
        <f>AL763-AL770</f>
        <v>63943.649999999994</v>
      </c>
      <c r="AM775" s="11">
        <f>AM763-AM770</f>
        <v>0</v>
      </c>
      <c r="AN775" s="11">
        <f>AN763-AN770</f>
        <v>70638.969999999987</v>
      </c>
      <c r="AO775" s="11">
        <f>AO763-AO770</f>
        <v>0</v>
      </c>
      <c r="AP775" s="11">
        <f>AP763-AP770</f>
        <v>75892.800000000003</v>
      </c>
      <c r="AQ775" s="11">
        <f>AQ763-AQ770</f>
        <v>0</v>
      </c>
      <c r="AR775" s="11">
        <f>AR763-AR770</f>
        <v>61622.39</v>
      </c>
      <c r="AS775" s="11">
        <f>AS763-AS770</f>
        <v>0</v>
      </c>
      <c r="AT775" s="11">
        <f>AT763-AT770</f>
        <v>39061.379999999997</v>
      </c>
      <c r="AU775" s="11">
        <f>AU763-AU770</f>
        <v>0</v>
      </c>
      <c r="AV775" s="11">
        <f>AV763-AV770</f>
        <v>25317.21</v>
      </c>
      <c r="AW775" s="11">
        <f>AW763-AW770</f>
        <v>0</v>
      </c>
      <c r="AX775" s="11">
        <f>AX763-AX770</f>
        <v>14010.470000000003</v>
      </c>
      <c r="AY775" s="11">
        <f>AY763-AY770</f>
        <v>0</v>
      </c>
      <c r="AZ775" s="11">
        <f>AZ763-AZ770</f>
        <v>6304.96</v>
      </c>
      <c r="BA775" s="11">
        <f>BA763-BA770</f>
        <v>0</v>
      </c>
      <c r="BB775" s="3">
        <f t="shared" si="40"/>
        <v>473169.93000000005</v>
      </c>
      <c r="BC775" s="3">
        <f t="shared" si="41"/>
        <v>1228450.78</v>
      </c>
    </row>
    <row r="776" spans="1:55" s="10" customFormat="1">
      <c r="D776" s="10" t="s">
        <v>184</v>
      </c>
      <c r="F776" s="11">
        <f>F764</f>
        <v>4306.9800000000005</v>
      </c>
      <c r="G776" s="11">
        <f>G764</f>
        <v>0</v>
      </c>
      <c r="H776" s="11">
        <f>H764</f>
        <v>4541.1499999999996</v>
      </c>
      <c r="I776" s="11">
        <f>I764</f>
        <v>0</v>
      </c>
      <c r="J776" s="11">
        <f>J764</f>
        <v>3649.6</v>
      </c>
      <c r="K776" s="11">
        <f>K764</f>
        <v>0</v>
      </c>
      <c r="L776" s="11">
        <f>L764</f>
        <v>1548.95</v>
      </c>
      <c r="M776" s="11">
        <f>M764</f>
        <v>0</v>
      </c>
      <c r="N776" s="11">
        <f>N764</f>
        <v>0</v>
      </c>
      <c r="O776" s="11">
        <f>O764</f>
        <v>0</v>
      </c>
      <c r="P776" s="11">
        <f>P764</f>
        <v>0</v>
      </c>
      <c r="Q776" s="11">
        <f>Q764</f>
        <v>0</v>
      </c>
      <c r="R776" s="11">
        <f>R764</f>
        <v>813.08</v>
      </c>
      <c r="S776" s="11">
        <f>S764</f>
        <v>0</v>
      </c>
      <c r="T776" s="11">
        <f>T764</f>
        <v>820</v>
      </c>
      <c r="U776" s="11">
        <f>U764</f>
        <v>0</v>
      </c>
      <c r="V776" s="11">
        <f>V764</f>
        <v>0</v>
      </c>
      <c r="W776" s="11">
        <f>W764</f>
        <v>0</v>
      </c>
      <c r="X776" s="11">
        <f>X764</f>
        <v>1454.85</v>
      </c>
      <c r="Y776" s="11">
        <f>Y764</f>
        <v>0</v>
      </c>
      <c r="Z776" s="11">
        <f>Z764</f>
        <v>2706.12</v>
      </c>
      <c r="AA776" s="11">
        <f>AA764</f>
        <v>0</v>
      </c>
      <c r="AB776" s="11">
        <f>AB764</f>
        <v>3641.63</v>
      </c>
      <c r="AC776" s="11">
        <f>AC764</f>
        <v>0</v>
      </c>
      <c r="AD776" s="11">
        <f>AD764</f>
        <v>3957.48</v>
      </c>
      <c r="AE776" s="11">
        <f>AE764</f>
        <v>0</v>
      </c>
      <c r="AF776" s="11">
        <f>AF764</f>
        <v>3408.73</v>
      </c>
      <c r="AG776" s="11">
        <f>AG764</f>
        <v>0</v>
      </c>
      <c r="AH776" s="11">
        <f>AH764</f>
        <v>2320.3100000000004</v>
      </c>
      <c r="AI776" s="11">
        <f>AI764</f>
        <v>0</v>
      </c>
      <c r="AJ776" s="11">
        <f>AJ764</f>
        <v>319.27</v>
      </c>
      <c r="AK776" s="11">
        <f>AK764</f>
        <v>0</v>
      </c>
      <c r="AL776" s="11">
        <f>AL764</f>
        <v>0</v>
      </c>
      <c r="AM776" s="11">
        <f>AM764</f>
        <v>0</v>
      </c>
      <c r="AN776" s="11">
        <f>AN764</f>
        <v>0</v>
      </c>
      <c r="AO776" s="11">
        <f>AO764</f>
        <v>0</v>
      </c>
      <c r="AP776" s="11">
        <f>AP764</f>
        <v>0</v>
      </c>
      <c r="AQ776" s="11">
        <f>AQ764</f>
        <v>0</v>
      </c>
      <c r="AR776" s="11">
        <f>AR764</f>
        <v>0</v>
      </c>
      <c r="AS776" s="11">
        <f>AS764</f>
        <v>0</v>
      </c>
      <c r="AT776" s="11">
        <f>AT764</f>
        <v>0</v>
      </c>
      <c r="AU776" s="11">
        <f>AU764</f>
        <v>0</v>
      </c>
      <c r="AV776" s="11">
        <f>AV764</f>
        <v>185.24</v>
      </c>
      <c r="AW776" s="11">
        <f>AW764</f>
        <v>0</v>
      </c>
      <c r="AX776" s="11">
        <f>AX764</f>
        <v>1773.8899999999999</v>
      </c>
      <c r="AY776" s="11">
        <f>AY764</f>
        <v>0</v>
      </c>
      <c r="AZ776" s="11">
        <f>AZ764</f>
        <v>3282.93</v>
      </c>
      <c r="BA776" s="11">
        <f>BA764</f>
        <v>0</v>
      </c>
      <c r="BB776" s="3">
        <f t="shared" si="40"/>
        <v>15247.85</v>
      </c>
      <c r="BC776" s="3">
        <f t="shared" si="41"/>
        <v>23482.36</v>
      </c>
    </row>
    <row r="777" spans="1:55">
      <c r="D777" t="s">
        <v>231</v>
      </c>
      <c r="F777" s="2">
        <f>F765-F771</f>
        <v>3739.28</v>
      </c>
      <c r="G777" s="2">
        <f>G765-G771</f>
        <v>0</v>
      </c>
      <c r="H777" s="2">
        <f>H765-H771</f>
        <v>4354.8100000000004</v>
      </c>
      <c r="I777" s="2">
        <f>I765-I771</f>
        <v>0</v>
      </c>
      <c r="J777" s="2">
        <f>J765-J771</f>
        <v>4131.5600000000004</v>
      </c>
      <c r="K777" s="2">
        <f>K765-K771</f>
        <v>0</v>
      </c>
      <c r="L777" s="2">
        <f>L765-L771</f>
        <v>3068.81</v>
      </c>
      <c r="M777" s="2">
        <f>M765-M771</f>
        <v>0</v>
      </c>
      <c r="N777" s="2">
        <f>N765-N771</f>
        <v>2379.8000000000002</v>
      </c>
      <c r="O777" s="2">
        <f>O765-O771</f>
        <v>0</v>
      </c>
      <c r="P777" s="2">
        <f>P765-P771</f>
        <v>3777.48</v>
      </c>
      <c r="Q777" s="2">
        <f>Q765-Q771</f>
        <v>0</v>
      </c>
      <c r="R777" s="2">
        <f>R765-R771</f>
        <v>3434.0899999999992</v>
      </c>
      <c r="S777" s="2">
        <f>S765-S771</f>
        <v>0</v>
      </c>
      <c r="T777" s="2">
        <f>T765-T771</f>
        <v>2958.1600000000003</v>
      </c>
      <c r="U777" s="2">
        <f>U765-U771</f>
        <v>0</v>
      </c>
      <c r="V777" s="2">
        <f>V765-V771</f>
        <v>2739.7700000000004</v>
      </c>
      <c r="W777" s="2">
        <f>W765-W771</f>
        <v>0</v>
      </c>
      <c r="X777" s="2">
        <f>X765-X771</f>
        <v>2222.7099999999996</v>
      </c>
      <c r="Y777" s="2">
        <f>Y765-Y771</f>
        <v>0</v>
      </c>
      <c r="Z777" s="2">
        <f>Z765-Z771</f>
        <v>2823.83</v>
      </c>
      <c r="AA777" s="2">
        <f>AA765-AA771</f>
        <v>0</v>
      </c>
      <c r="AB777" s="2">
        <f>AB765-AB771</f>
        <v>3033.15</v>
      </c>
      <c r="AC777" s="2">
        <f>AC765-AC771</f>
        <v>0</v>
      </c>
      <c r="AD777" s="2">
        <f>AD765-AD771</f>
        <v>3024.98</v>
      </c>
      <c r="AE777" s="2">
        <f>AE765-AE771</f>
        <v>0</v>
      </c>
      <c r="AF777" s="2">
        <f>AF765-AF771</f>
        <v>1294.06</v>
      </c>
      <c r="AG777" s="2">
        <f>AG765-AG771</f>
        <v>0</v>
      </c>
      <c r="AH777" s="2">
        <f>AH765-AH771</f>
        <v>1357.98</v>
      </c>
      <c r="AI777" s="2">
        <f>AI765-AI771</f>
        <v>0</v>
      </c>
      <c r="AJ777" s="2">
        <f>AJ765-AJ771</f>
        <v>1537.5900000000001</v>
      </c>
      <c r="AK777" s="2">
        <f>AK765-AK771</f>
        <v>0</v>
      </c>
      <c r="AL777" s="2">
        <f>AL765-AL771</f>
        <v>1957.8899999999999</v>
      </c>
      <c r="AM777" s="2">
        <f>AM765-AM771</f>
        <v>0</v>
      </c>
      <c r="AN777" s="2">
        <f>AN765-AN771</f>
        <v>2147.8100000000004</v>
      </c>
      <c r="AO777" s="2">
        <f>AO765-AO771</f>
        <v>0</v>
      </c>
      <c r="AP777" s="2">
        <f>AP765-AP771</f>
        <v>2209.73</v>
      </c>
      <c r="AQ777" s="2">
        <f>AQ765-AQ771</f>
        <v>0</v>
      </c>
      <c r="AR777" s="2">
        <f>AR765-AR771</f>
        <v>2168.2399999999998</v>
      </c>
      <c r="AS777" s="2">
        <f>AS765-AS771</f>
        <v>0</v>
      </c>
      <c r="AT777" s="2">
        <f>AT765-AT771</f>
        <v>1848.01</v>
      </c>
      <c r="AU777" s="2">
        <f>AU765-AU771</f>
        <v>0</v>
      </c>
      <c r="AV777" s="2">
        <f>AV765-AV771</f>
        <v>1687.3000000000002</v>
      </c>
      <c r="AW777" s="2">
        <f>AW765-AW771</f>
        <v>0</v>
      </c>
      <c r="AX777" s="2">
        <f>AX765-AX771</f>
        <v>1486.18</v>
      </c>
      <c r="AY777" s="2">
        <f>AY765-AY771</f>
        <v>0</v>
      </c>
      <c r="AZ777" s="2">
        <f>AZ765-AZ771</f>
        <v>1414.3</v>
      </c>
      <c r="BA777" s="2">
        <f>BA765-BA771</f>
        <v>0</v>
      </c>
      <c r="BB777" s="3">
        <f t="shared" si="40"/>
        <v>22134.07</v>
      </c>
      <c r="BC777" s="3">
        <f t="shared" si="41"/>
        <v>38663.450000000004</v>
      </c>
    </row>
    <row r="778" spans="1:55">
      <c r="F778" s="4">
        <f>SUM(F774:F777)</f>
        <v>196340.36000000002</v>
      </c>
      <c r="G778" s="4">
        <f>SUM(G774:G777)</f>
        <v>0</v>
      </c>
      <c r="H778" s="4">
        <f>SUM(H774:H777)</f>
        <v>237220.77999999997</v>
      </c>
      <c r="I778" s="4">
        <f>SUM(I774:I777)</f>
        <v>0</v>
      </c>
      <c r="J778" s="4">
        <f>SUM(J774:J777)</f>
        <v>230900.63999999998</v>
      </c>
      <c r="K778" s="4">
        <f>SUM(K774:K777)</f>
        <v>0</v>
      </c>
      <c r="L778" s="4">
        <f>SUM(L774:L777)</f>
        <v>172373.29</v>
      </c>
      <c r="M778" s="4">
        <f>SUM(M774:M777)</f>
        <v>0</v>
      </c>
      <c r="N778" s="4">
        <f>SUM(N774:N777)</f>
        <v>155172.09999999998</v>
      </c>
      <c r="O778" s="4">
        <f>SUM(O774:O777)</f>
        <v>0</v>
      </c>
      <c r="P778" s="4">
        <f>SUM(P774:P777)</f>
        <v>316816.06999999995</v>
      </c>
      <c r="Q778" s="4">
        <f>SUM(Q774:Q777)</f>
        <v>0</v>
      </c>
      <c r="R778" s="4">
        <f>SUM(R774:R777)</f>
        <v>290526.01000000007</v>
      </c>
      <c r="S778" s="4">
        <f>SUM(S774:S777)</f>
        <v>0</v>
      </c>
      <c r="T778" s="4">
        <f>SUM(T774:T777)</f>
        <v>224819.94</v>
      </c>
      <c r="U778" s="4">
        <f>SUM(U774:U777)</f>
        <v>0</v>
      </c>
      <c r="V778" s="4">
        <f>SUM(V774:V777)</f>
        <v>187752.55999999997</v>
      </c>
      <c r="W778" s="4">
        <f>SUM(W774:W777)</f>
        <v>0</v>
      </c>
      <c r="X778" s="4">
        <f>SUM(X774:X777)</f>
        <v>112367.56</v>
      </c>
      <c r="Y778" s="4">
        <f>SUM(Y774:Y777)</f>
        <v>0</v>
      </c>
      <c r="Z778" s="4">
        <f>SUM(Z774:Z777)</f>
        <v>133474.12</v>
      </c>
      <c r="AA778" s="4">
        <f>SUM(AA774:AA777)</f>
        <v>0</v>
      </c>
      <c r="AB778" s="4">
        <f>SUM(AB774:AB777)</f>
        <v>132830.5</v>
      </c>
      <c r="AC778" s="4">
        <f>SUM(AC774:AC777)</f>
        <v>0</v>
      </c>
      <c r="AD778" s="4">
        <f>SUM(AD774:AD777)</f>
        <v>120593.01999999999</v>
      </c>
      <c r="AE778" s="4">
        <f>SUM(AE774:AE777)</f>
        <v>0</v>
      </c>
      <c r="AF778" s="4">
        <f>SUM(AF774:AF777)</f>
        <v>20397.11</v>
      </c>
      <c r="AG778" s="4">
        <f>SUM(AG774:AG777)</f>
        <v>0</v>
      </c>
      <c r="AH778" s="4">
        <f>SUM(AH774:AH777)</f>
        <v>-214678.65999999997</v>
      </c>
      <c r="AI778" s="4">
        <f>SUM(AI774:AI777)</f>
        <v>0</v>
      </c>
      <c r="AJ778" s="4">
        <f>SUM(AJ774:AJ777)</f>
        <v>56888.009999999995</v>
      </c>
      <c r="AK778" s="4">
        <f>SUM(AK774:AK777)</f>
        <v>241165.81</v>
      </c>
      <c r="AL778" s="4">
        <f>SUM(AL774:AL777)</f>
        <v>133713.57999999999</v>
      </c>
      <c r="AM778" s="4">
        <f>SUM(AM774:AM777)</f>
        <v>0</v>
      </c>
      <c r="AN778" s="4">
        <f>SUM(AN774:AN777)</f>
        <v>150997.84999999998</v>
      </c>
      <c r="AO778" s="4">
        <f>SUM(AO774:AO777)</f>
        <v>0</v>
      </c>
      <c r="AP778" s="4">
        <f>SUM(AP774:AP777)</f>
        <v>168014.02</v>
      </c>
      <c r="AQ778" s="4">
        <f>SUM(AQ774:AQ777)</f>
        <v>0</v>
      </c>
      <c r="AR778" s="4">
        <f>SUM(AR774:AR777)</f>
        <v>152596.69</v>
      </c>
      <c r="AS778" s="4">
        <f>SUM(AS774:AS777)</f>
        <v>0</v>
      </c>
      <c r="AT778" s="4">
        <f>SUM(AT774:AT777)</f>
        <v>107029.71999999999</v>
      </c>
      <c r="AU778" s="4">
        <f>SUM(AU774:AU777)</f>
        <v>0</v>
      </c>
      <c r="AV778" s="4">
        <f>SUM(AV774:AV777)</f>
        <v>73562.38</v>
      </c>
      <c r="AW778" s="4">
        <f>SUM(AW774:AW777)</f>
        <v>0</v>
      </c>
      <c r="AX778" s="4">
        <f>SUM(AX774:AX777)</f>
        <v>43711.12000000001</v>
      </c>
      <c r="AY778" s="4">
        <f>SUM(AY774:AY777)</f>
        <v>0</v>
      </c>
      <c r="AZ778" s="4">
        <f>SUM(AZ774:AZ777)</f>
        <v>21830.250000000004</v>
      </c>
      <c r="BA778" s="4">
        <f>SUM(BA774:BA777)</f>
        <v>0</v>
      </c>
      <c r="BB778" s="4">
        <f t="shared" ref="BB778" si="42">SUM(BB774:BB777)</f>
        <v>1075820.9000000001</v>
      </c>
      <c r="BC778" s="4">
        <f t="shared" ref="BC778" si="43">SUM(BC774:BC777)</f>
        <v>2390593.9300000002</v>
      </c>
    </row>
    <row r="781" spans="1:55" s="10" customFormat="1">
      <c r="A781" s="10" t="s">
        <v>84</v>
      </c>
      <c r="D781" s="10" t="s">
        <v>235</v>
      </c>
      <c r="F781" s="11">
        <f>SUMIF($D$101:$D$676,$D781,F$101:F$676)</f>
        <v>154884.41999999998</v>
      </c>
      <c r="G781" s="11">
        <f>SUMIF($D$101:$D$676,$D781,G$101:G$676)</f>
        <v>0</v>
      </c>
      <c r="H781" s="11">
        <f>SUMIF($D$101:$D$676,$D781,H$101:H$676)</f>
        <v>157147.06</v>
      </c>
      <c r="I781" s="11">
        <f>SUMIF($D$101:$D$676,$D781,I$101:I$676)</f>
        <v>0</v>
      </c>
      <c r="J781" s="11">
        <f>SUMIF($D$101:$D$676,$D781,J$101:J$676)</f>
        <v>167417.30999999997</v>
      </c>
      <c r="K781" s="11">
        <f>SUMIF($D$101:$D$676,$D781,K$101:K$676)</f>
        <v>0</v>
      </c>
      <c r="L781" s="11">
        <f>SUMIF($D$101:$D$676,$D781,L$101:L$676)</f>
        <v>189070.58</v>
      </c>
      <c r="M781" s="11">
        <f>SUMIF($D$101:$D$676,$D781,M$101:M$676)</f>
        <v>5559.74</v>
      </c>
      <c r="N781" s="11">
        <f>SUMIF($D$101:$D$676,$D781,N$101:N$676)</f>
        <v>229926.89</v>
      </c>
      <c r="O781" s="11">
        <f>SUMIF($D$101:$D$676,$D781,O$101:O$676)</f>
        <v>0</v>
      </c>
      <c r="P781" s="11">
        <f>SUMIF($D$101:$D$676,$D781,P$101:P$676)</f>
        <v>277365.52</v>
      </c>
      <c r="Q781" s="11">
        <f>SUMIF($D$101:$D$676,$D781,Q$101:Q$676)</f>
        <v>0</v>
      </c>
      <c r="R781" s="11">
        <f>SUMIF($D$101:$D$676,$D781,R$101:R$676)</f>
        <v>294995.97999999992</v>
      </c>
      <c r="S781" s="11">
        <f>SUMIF($D$101:$D$676,$D781,S$101:S$676)</f>
        <v>0</v>
      </c>
      <c r="T781" s="11">
        <f>SUMIF($D$101:$D$676,$D781,T$101:T$676)</f>
        <v>245398.69</v>
      </c>
      <c r="U781" s="11">
        <f>SUMIF($D$101:$D$676,$D781,U$101:U$676)</f>
        <v>0</v>
      </c>
      <c r="V781" s="11">
        <f>SUMIF($D$101:$D$676,$D781,V$101:V$676)</f>
        <v>224379.95000000004</v>
      </c>
      <c r="W781" s="11">
        <f>SUMIF($D$101:$D$676,$D781,W$101:W$676)</f>
        <v>0</v>
      </c>
      <c r="X781" s="11">
        <f>SUMIF($D$101:$D$676,$D781,X$101:X$676)</f>
        <v>215235.93999999997</v>
      </c>
      <c r="Y781" s="11">
        <f>SUMIF($D$101:$D$676,$D781,Y$101:Y$676)</f>
        <v>-10.43</v>
      </c>
      <c r="Z781" s="11">
        <f>SUMIF($D$101:$D$676,$D781,Z$101:Z$676)</f>
        <v>194023.59000000003</v>
      </c>
      <c r="AA781" s="11">
        <f>SUMIF($D$101:$D$676,$D781,AA$101:AA$676)</f>
        <v>0</v>
      </c>
      <c r="AB781" s="11">
        <f>SUMIF($D$101:$D$676,$D781,AB$101:AB$676)</f>
        <v>168084.31</v>
      </c>
      <c r="AC781" s="11">
        <f>SUMIF($D$101:$D$676,$D781,AC$101:AC$676)</f>
        <v>0</v>
      </c>
      <c r="AD781" s="11">
        <f>SUMIF($D$101:$D$676,$D781,AD$101:AD$676)</f>
        <v>161108.41999999998</v>
      </c>
      <c r="AE781" s="11">
        <f>SUMIF($D$101:$D$676,$D781,AE$101:AE$676)</f>
        <v>-832.13</v>
      </c>
      <c r="AF781" s="11">
        <f>SUMIF($D$101:$D$676,$D781,AF$101:AF$676)</f>
        <v>177438.09000000005</v>
      </c>
      <c r="AG781" s="11">
        <f>SUMIF($D$101:$D$676,$D781,AG$101:AG$676)</f>
        <v>0</v>
      </c>
      <c r="AH781" s="11">
        <f>SUMIF($D$101:$D$676,$D781,AH$101:AH$676)</f>
        <v>192118.68</v>
      </c>
      <c r="AI781" s="11">
        <f>SUMIF($D$101:$D$676,$D781,AI$101:AI$676)</f>
        <v>0</v>
      </c>
      <c r="AJ781" s="11">
        <f>SUMIF($D$101:$D$676,$D781,AJ$101:AJ$676)</f>
        <v>207173.76000000007</v>
      </c>
      <c r="AK781" s="11">
        <f>SUMIF($D$101:$D$676,$D781,AK$101:AK$676)</f>
        <v>0</v>
      </c>
      <c r="AL781" s="11">
        <f>SUMIF($D$101:$D$676,$D781,AL$101:AL$676)</f>
        <v>241981.29999999996</v>
      </c>
      <c r="AM781" s="11">
        <f>SUMIF($D$101:$D$676,$D781,AM$101:AM$676)</f>
        <v>0</v>
      </c>
      <c r="AN781" s="11">
        <f>SUMIF($D$101:$D$676,$D781,AN$101:AN$676)</f>
        <v>257822.76000000004</v>
      </c>
      <c r="AO781" s="11">
        <f>SUMIF($D$101:$D$676,$D781,AO$101:AO$676)</f>
        <v>0</v>
      </c>
      <c r="AP781" s="11">
        <f>SUMIF($D$101:$D$676,$D781,AP$101:AP$676)</f>
        <v>266008.68000000005</v>
      </c>
      <c r="AQ781" s="11">
        <f>SUMIF($D$101:$D$676,$D781,AQ$101:AQ$676)</f>
        <v>0</v>
      </c>
      <c r="AR781" s="11">
        <f>SUMIF($D$101:$D$676,$D781,AR$101:AR$676)</f>
        <v>256627.68999999997</v>
      </c>
      <c r="AS781" s="11">
        <f>SUMIF($D$101:$D$676,$D781,AS$101:AS$676)</f>
        <v>0</v>
      </c>
      <c r="AT781" s="11">
        <f>SUMIF($D$101:$D$676,$D781,AT$101:AT$676)</f>
        <v>226876.34</v>
      </c>
      <c r="AU781" s="11">
        <f>SUMIF($D$101:$D$676,$D781,AU$101:AU$676)</f>
        <v>0</v>
      </c>
      <c r="AV781" s="11">
        <f>SUMIF($D$101:$D$676,$D781,AV$101:AV$676)</f>
        <v>204765.00999999998</v>
      </c>
      <c r="AW781" s="11">
        <f>SUMIF($D$101:$D$676,$D781,AW$101:AW$676)</f>
        <v>0</v>
      </c>
      <c r="AX781" s="11">
        <f>SUMIF($D$101:$D$676,$D781,AX$101:AX$676)</f>
        <v>188904.46000000002</v>
      </c>
      <c r="AY781" s="11">
        <f>SUMIF($D$101:$D$676,$D781,AY$101:AY$676)</f>
        <v>0</v>
      </c>
      <c r="AZ781" s="11">
        <f>SUMIF($D$101:$D$676,$D781,AZ$101:AZ$676)</f>
        <v>174298.27000000002</v>
      </c>
      <c r="BA781" s="11">
        <f>SUMIF($D$101:$D$676,$D781,BA$101:BA$676)</f>
        <v>0</v>
      </c>
      <c r="BB781" s="3">
        <f t="shared" ref="BB781:BB785" si="44">SUM(AD781:BA781)</f>
        <v>2554291.33</v>
      </c>
      <c r="BC781" s="3">
        <f t="shared" ref="BC781:BC785" si="45">SUM(F781:AC781)</f>
        <v>2523479.5499999998</v>
      </c>
    </row>
    <row r="782" spans="1:55" s="10" customFormat="1">
      <c r="D782" s="10" t="s">
        <v>234</v>
      </c>
      <c r="F782" s="11">
        <f>SUMIF($D$101:$D$676,$D782,F$101:F$676)</f>
        <v>302884.05999999988</v>
      </c>
      <c r="G782" s="11">
        <f>SUMIF($D$101:$D$676,$D782,G$101:G$676)</f>
        <v>0</v>
      </c>
      <c r="H782" s="11">
        <f>SUMIF($D$101:$D$676,$D782,H$101:H$676)</f>
        <v>338965.06999999989</v>
      </c>
      <c r="I782" s="11">
        <f>SUMIF($D$101:$D$676,$D782,I$101:I$676)</f>
        <v>-3880.34</v>
      </c>
      <c r="J782" s="11">
        <f>SUMIF($D$101:$D$676,$D782,J$101:J$676)</f>
        <v>256463.44</v>
      </c>
      <c r="K782" s="11">
        <f>SUMIF($D$101:$D$676,$D782,K$101:K$676)</f>
        <v>-1940.17</v>
      </c>
      <c r="L782" s="11">
        <f>SUMIF($D$101:$D$676,$D782,L$101:L$676)</f>
        <v>302182.02999999991</v>
      </c>
      <c r="M782" s="11">
        <f>SUMIF($D$101:$D$676,$D782,M$101:M$676)</f>
        <v>-1940.17</v>
      </c>
      <c r="N782" s="11">
        <f>SUMIF($D$101:$D$676,$D782,N$101:N$676)</f>
        <v>305261.06999999995</v>
      </c>
      <c r="O782" s="11">
        <f>SUMIF($D$101:$D$676,$D782,O$101:O$676)</f>
        <v>0</v>
      </c>
      <c r="P782" s="11">
        <f>SUMIF($D$101:$D$676,$D782,P$101:P$676)</f>
        <v>335997.22000000003</v>
      </c>
      <c r="Q782" s="11">
        <f>SUMIF($D$101:$D$676,$D782,Q$101:Q$676)</f>
        <v>-3880.34</v>
      </c>
      <c r="R782" s="11">
        <f>SUMIF($D$101:$D$676,$D782,R$101:R$676)</f>
        <v>340969.86</v>
      </c>
      <c r="S782" s="11">
        <f>SUMIF($D$101:$D$676,$D782,S$101:S$676)</f>
        <v>-1940.17</v>
      </c>
      <c r="T782" s="11">
        <f>SUMIF($D$101:$D$676,$D782,T$101:T$676)</f>
        <v>290974.4499999999</v>
      </c>
      <c r="U782" s="11">
        <f>SUMIF($D$101:$D$676,$D782,U$101:U$676)</f>
        <v>-1699.13</v>
      </c>
      <c r="V782" s="11">
        <f>SUMIF($D$101:$D$676,$D782,V$101:V$676)</f>
        <v>284987.01</v>
      </c>
      <c r="W782" s="11">
        <f>SUMIF($D$101:$D$676,$D782,W$101:W$676)</f>
        <v>0</v>
      </c>
      <c r="X782" s="11">
        <f>SUMIF($D$101:$D$676,$D782,X$101:X$676)</f>
        <v>266094.25000000006</v>
      </c>
      <c r="Y782" s="11">
        <f>SUMIF($D$101:$D$676,$D782,Y$101:Y$676)</f>
        <v>-3126.5699999999997</v>
      </c>
      <c r="Z782" s="11">
        <f>SUMIF($D$101:$D$676,$D782,Z$101:Z$676)</f>
        <v>315296.20999999996</v>
      </c>
      <c r="AA782" s="11">
        <f>SUMIF($D$101:$D$676,$D782,AA$101:AA$676)</f>
        <v>-1407.78</v>
      </c>
      <c r="AB782" s="11">
        <f>SUMIF($D$101:$D$676,$D782,AB$101:AB$676)</f>
        <v>259102.73000000004</v>
      </c>
      <c r="AC782" s="11">
        <f>SUMIF($D$101:$D$676,$D782,AC$101:AC$676)</f>
        <v>0</v>
      </c>
      <c r="AD782" s="11">
        <f>SUMIF($D$101:$D$676,$D782,AD$101:AD$676)</f>
        <v>293640.53999999992</v>
      </c>
      <c r="AE782" s="11">
        <f>SUMIF($D$101:$D$676,$D782,AE$101:AE$676)</f>
        <v>-3662.4300000000003</v>
      </c>
      <c r="AF782" s="11">
        <f>SUMIF($D$101:$D$676,$D782,AF$101:AF$676)</f>
        <v>322520.5799999999</v>
      </c>
      <c r="AG782" s="11">
        <f>SUMIF($D$101:$D$676,$D782,AG$101:AG$676)</f>
        <v>-1447.06</v>
      </c>
      <c r="AH782" s="11">
        <f>SUMIF($D$101:$D$676,$D782,AH$101:AH$676)</f>
        <v>254329.35</v>
      </c>
      <c r="AI782" s="11">
        <f>SUMIF($D$101:$D$676,$D782,AI$101:AI$676)</f>
        <v>-1460.95</v>
      </c>
      <c r="AJ782" s="11">
        <f>SUMIF($D$101:$D$676,$D782,AJ$101:AJ$676)</f>
        <v>331180.81999999983</v>
      </c>
      <c r="AK782" s="11">
        <f>SUMIF($D$101:$D$676,$D782,AK$101:AK$676)</f>
        <v>-4937.1499999999996</v>
      </c>
      <c r="AL782" s="11">
        <f>SUMIF($D$101:$D$676,$D782,AL$101:AL$676)</f>
        <v>259387.80000000002</v>
      </c>
      <c r="AM782" s="11">
        <f>SUMIF($D$101:$D$676,$D782,AM$101:AM$676)</f>
        <v>0</v>
      </c>
      <c r="AN782" s="11">
        <f>SUMIF($D$101:$D$676,$D782,AN$101:AN$676)</f>
        <v>302267.99999999988</v>
      </c>
      <c r="AO782" s="11">
        <f>SUMIF($D$101:$D$676,$D782,AO$101:AO$676)</f>
        <v>-2921.9</v>
      </c>
      <c r="AP782" s="11">
        <f>SUMIF($D$101:$D$676,$D782,AP$101:AP$676)</f>
        <v>277954.25</v>
      </c>
      <c r="AQ782" s="11">
        <f>SUMIF($D$101:$D$676,$D782,AQ$101:AQ$676)</f>
        <v>-1466.08</v>
      </c>
      <c r="AR782" s="11">
        <f>SUMIF($D$101:$D$676,$D782,AR$101:AR$676)</f>
        <v>252183.03999999995</v>
      </c>
      <c r="AS782" s="11">
        <f>SUMIF($D$101:$D$676,$D782,AS$101:AS$676)</f>
        <v>-1466.08</v>
      </c>
      <c r="AT782" s="11">
        <f>SUMIF($D$101:$D$676,$D782,AT$101:AT$676)</f>
        <v>231888.40999999997</v>
      </c>
      <c r="AU782" s="11">
        <f>SUMIF($D$101:$D$676,$D782,AU$101:AU$676)</f>
        <v>0</v>
      </c>
      <c r="AV782" s="11">
        <f>SUMIF($D$101:$D$676,$D782,AV$101:AV$676)</f>
        <v>212309.15</v>
      </c>
      <c r="AW782" s="11">
        <f>SUMIF($D$101:$D$676,$D782,AW$101:AW$676)</f>
        <v>0</v>
      </c>
      <c r="AX782" s="11">
        <f>SUMIF($D$101:$D$676,$D782,AX$101:AX$676)</f>
        <v>210782.13000000003</v>
      </c>
      <c r="AY782" s="11">
        <f>SUMIF($D$101:$D$676,$D782,AY$101:AY$676)</f>
        <v>0</v>
      </c>
      <c r="AZ782" s="11">
        <f>SUMIF($D$101:$D$676,$D782,AZ$101:AZ$676)</f>
        <v>223738.42999999996</v>
      </c>
      <c r="BA782" s="11">
        <f>SUMIF($D$101:$D$676,$D782,BA$101:BA$676)</f>
        <v>0</v>
      </c>
      <c r="BB782" s="3">
        <f t="shared" si="44"/>
        <v>3154820.8499999996</v>
      </c>
      <c r="BC782" s="3">
        <f t="shared" si="45"/>
        <v>3579362.73</v>
      </c>
    </row>
    <row r="783" spans="1:55" s="10" customFormat="1">
      <c r="D783" s="10" t="s">
        <v>233</v>
      </c>
      <c r="F783" s="11">
        <f>SUMIF($D$101:$D$676,$D783,F$101:F$676)</f>
        <v>864417.30999999982</v>
      </c>
      <c r="G783" s="11">
        <f>SUMIF($D$101:$D$676,$D783,G$101:G$676)</f>
        <v>-938.49</v>
      </c>
      <c r="H783" s="11">
        <f>SUMIF($D$101:$D$676,$D783,H$101:H$676)</f>
        <v>900298.85</v>
      </c>
      <c r="I783" s="11">
        <f>SUMIF($D$101:$D$676,$D783,I$101:I$676)</f>
        <v>0</v>
      </c>
      <c r="J783" s="11">
        <f>SUMIF($D$101:$D$676,$D783,J$101:J$676)</f>
        <v>888284.37999999989</v>
      </c>
      <c r="K783" s="11">
        <f>SUMIF($D$101:$D$676,$D783,K$101:K$676)</f>
        <v>0</v>
      </c>
      <c r="L783" s="11">
        <f>SUMIF($D$101:$D$676,$D783,L$101:L$676)</f>
        <v>907067.76000000013</v>
      </c>
      <c r="M783" s="11">
        <f>SUMIF($D$101:$D$676,$D783,M$101:M$676)</f>
        <v>18612.79</v>
      </c>
      <c r="N783" s="11">
        <f>SUMIF($D$101:$D$676,$D783,N$101:N$676)</f>
        <v>1127528.57</v>
      </c>
      <c r="O783" s="11">
        <f>SUMIF($D$101:$D$676,$D783,O$101:O$676)</f>
        <v>0</v>
      </c>
      <c r="P783" s="11">
        <f>SUMIF($D$101:$D$676,$D783,P$101:P$676)</f>
        <v>1507131.5799999994</v>
      </c>
      <c r="Q783" s="11">
        <f>SUMIF($D$101:$D$676,$D783,Q$101:Q$676)</f>
        <v>0</v>
      </c>
      <c r="R783" s="11">
        <f>SUMIF($D$101:$D$676,$D783,R$101:R$676)</f>
        <v>1775008.53</v>
      </c>
      <c r="S783" s="11">
        <f>SUMIF($D$101:$D$676,$D783,S$101:S$676)</f>
        <v>0</v>
      </c>
      <c r="T783" s="11">
        <f>SUMIF($D$101:$D$676,$D783,T$101:T$676)</f>
        <v>1429410.0699999998</v>
      </c>
      <c r="U783" s="11">
        <f>SUMIF($D$101:$D$676,$D783,U$101:U$676)</f>
        <v>0</v>
      </c>
      <c r="V783" s="11">
        <f>SUMIF($D$101:$D$676,$D783,V$101:V$676)</f>
        <v>1200392.2700000003</v>
      </c>
      <c r="W783" s="11">
        <f>SUMIF($D$101:$D$676,$D783,W$101:W$676)</f>
        <v>0</v>
      </c>
      <c r="X783" s="11">
        <f>SUMIF($D$101:$D$676,$D783,X$101:X$676)</f>
        <v>1207846.5000000005</v>
      </c>
      <c r="Y783" s="11">
        <f>SUMIF($D$101:$D$676,$D783,Y$101:Y$676)</f>
        <v>-55.52</v>
      </c>
      <c r="Z783" s="11">
        <f>SUMIF($D$101:$D$676,$D783,Z$101:Z$676)</f>
        <v>921753.74999999988</v>
      </c>
      <c r="AA783" s="11">
        <f>SUMIF($D$101:$D$676,$D783,AA$101:AA$676)</f>
        <v>0</v>
      </c>
      <c r="AB783" s="11">
        <f>SUMIF($D$101:$D$676,$D783,AB$101:AB$676)</f>
        <v>899880.2000000003</v>
      </c>
      <c r="AC783" s="11">
        <f>SUMIF($D$101:$D$676,$D783,AC$101:AC$676)</f>
        <v>0</v>
      </c>
      <c r="AD783" s="11">
        <f>SUMIF($D$101:$D$676,$D783,AD$101:AD$676)</f>
        <v>855853.37000000011</v>
      </c>
      <c r="AE783" s="11">
        <f>SUMIF($D$101:$D$676,$D783,AE$101:AE$676)</f>
        <v>-4183.33</v>
      </c>
      <c r="AF783" s="11">
        <f>SUMIF($D$101:$D$676,$D783,AF$101:AF$676)</f>
        <v>1003959.4300000002</v>
      </c>
      <c r="AG783" s="11">
        <f>SUMIF($D$101:$D$676,$D783,AG$101:AG$676)</f>
        <v>0</v>
      </c>
      <c r="AH783" s="11">
        <f>SUMIF($D$101:$D$676,$D783,AH$101:AH$676)</f>
        <v>1068077.8399999999</v>
      </c>
      <c r="AI783" s="11">
        <f>SUMIF($D$101:$D$676,$D783,AI$101:AI$676)</f>
        <v>0</v>
      </c>
      <c r="AJ783" s="11">
        <f>SUMIF($D$101:$D$676,$D783,AJ$101:AJ$676)</f>
        <v>1014092.8900000001</v>
      </c>
      <c r="AK783" s="11">
        <f>SUMIF($D$101:$D$676,$D783,AK$101:AK$676)</f>
        <v>-5678.7</v>
      </c>
      <c r="AL783" s="11">
        <f>SUMIF($D$101:$D$676,$D783,AL$101:AL$676)</f>
        <v>1230117.81</v>
      </c>
      <c r="AM783" s="11">
        <f>SUMIF($D$101:$D$676,$D783,AM$101:AM$676)</f>
        <v>0</v>
      </c>
      <c r="AN783" s="11">
        <f>SUMIF($D$101:$D$676,$D783,AN$101:AN$676)</f>
        <v>1228435.2999999998</v>
      </c>
      <c r="AO783" s="11">
        <f>SUMIF($D$101:$D$676,$D783,AO$101:AO$676)</f>
        <v>0</v>
      </c>
      <c r="AP783" s="11">
        <f>SUMIF($D$101:$D$676,$D783,AP$101:AP$676)</f>
        <v>1217112.5999999996</v>
      </c>
      <c r="AQ783" s="11">
        <f>SUMIF($D$101:$D$676,$D783,AQ$101:AQ$676)</f>
        <v>0</v>
      </c>
      <c r="AR783" s="11">
        <f>SUMIF($D$101:$D$676,$D783,AR$101:AR$676)</f>
        <v>1052100.7000000004</v>
      </c>
      <c r="AS783" s="11">
        <f>SUMIF($D$101:$D$676,$D783,AS$101:AS$676)</f>
        <v>0</v>
      </c>
      <c r="AT783" s="11">
        <f>SUMIF($D$101:$D$676,$D783,AT$101:AT$676)</f>
        <v>823632.87999999966</v>
      </c>
      <c r="AU783" s="11">
        <f>SUMIF($D$101:$D$676,$D783,AU$101:AU$676)</f>
        <v>0</v>
      </c>
      <c r="AV783" s="11">
        <f>SUMIF($D$101:$D$676,$D783,AV$101:AV$676)</f>
        <v>685377.55999999994</v>
      </c>
      <c r="AW783" s="11">
        <f>SUMIF($D$101:$D$676,$D783,AW$101:AW$676)</f>
        <v>0</v>
      </c>
      <c r="AX783" s="11">
        <f>SUMIF($D$101:$D$676,$D783,AX$101:AX$676)</f>
        <v>566951.70000000007</v>
      </c>
      <c r="AY783" s="11">
        <f>SUMIF($D$101:$D$676,$D783,AY$101:AY$676)</f>
        <v>0</v>
      </c>
      <c r="AZ783" s="11">
        <f>SUMIF($D$101:$D$676,$D783,AZ$101:AZ$676)</f>
        <v>502968.59999999992</v>
      </c>
      <c r="BA783" s="11">
        <f>SUMIF($D$101:$D$676,$D783,BA$101:BA$676)</f>
        <v>0</v>
      </c>
      <c r="BB783" s="3">
        <f t="shared" si="44"/>
        <v>11238818.649999999</v>
      </c>
      <c r="BC783" s="3">
        <f t="shared" si="45"/>
        <v>13646638.550000001</v>
      </c>
    </row>
    <row r="784" spans="1:55" s="10" customFormat="1">
      <c r="D784" s="10" t="s">
        <v>232</v>
      </c>
      <c r="F784" s="11">
        <f>SUMIF($D$101:$D$676,$D784,F$101:F$676)</f>
        <v>36421.599999999999</v>
      </c>
      <c r="G784" s="11">
        <f>SUMIF($D$101:$D$676,$D784,G$101:G$676)</f>
        <v>0</v>
      </c>
      <c r="H784" s="11">
        <f>SUMIF($D$101:$D$676,$D784,H$101:H$676)</f>
        <v>37173.599999999999</v>
      </c>
      <c r="I784" s="11">
        <f>SUMIF($D$101:$D$676,$D784,I$101:I$676)</f>
        <v>0</v>
      </c>
      <c r="J784" s="11">
        <f>SUMIF($D$101:$D$676,$D784,J$101:J$676)</f>
        <v>36784.35</v>
      </c>
      <c r="K784" s="11">
        <f>SUMIF($D$101:$D$676,$D784,K$101:K$676)</f>
        <v>0</v>
      </c>
      <c r="L784" s="11">
        <f>SUMIF($D$101:$D$676,$D784,L$101:L$676)</f>
        <v>37625.19</v>
      </c>
      <c r="M784" s="11">
        <f>SUMIF($D$101:$D$676,$D784,M$101:M$676)</f>
        <v>0</v>
      </c>
      <c r="N784" s="11">
        <f>SUMIF($D$101:$D$676,$D784,N$101:N$676)</f>
        <v>39643.39</v>
      </c>
      <c r="O784" s="11">
        <f>SUMIF($D$101:$D$676,$D784,O$101:O$676)</f>
        <v>-311.2</v>
      </c>
      <c r="P784" s="11">
        <f>SUMIF($D$101:$D$676,$D784,P$101:P$676)</f>
        <v>39905.56</v>
      </c>
      <c r="Q784" s="11">
        <f>SUMIF($D$101:$D$676,$D784,Q$101:Q$676)</f>
        <v>0</v>
      </c>
      <c r="R784" s="11">
        <f>SUMIF($D$101:$D$676,$D784,R$101:R$676)</f>
        <v>38238.949999999997</v>
      </c>
      <c r="S784" s="11">
        <f>SUMIF($D$101:$D$676,$D784,S$101:S$676)</f>
        <v>0</v>
      </c>
      <c r="T784" s="11">
        <f>SUMIF($D$101:$D$676,$D784,T$101:T$676)</f>
        <v>36986.81</v>
      </c>
      <c r="U784" s="11">
        <f>SUMIF($D$101:$D$676,$D784,U$101:U$676)</f>
        <v>0</v>
      </c>
      <c r="V784" s="11">
        <f>SUMIF($D$101:$D$676,$D784,V$101:V$676)</f>
        <v>36342.619999999995</v>
      </c>
      <c r="W784" s="11">
        <f>SUMIF($D$101:$D$676,$D784,W$101:W$676)</f>
        <v>0</v>
      </c>
      <c r="X784" s="11">
        <f>SUMIF($D$101:$D$676,$D784,X$101:X$676)</f>
        <v>36862.660000000003</v>
      </c>
      <c r="Y784" s="11">
        <f>SUMIF($D$101:$D$676,$D784,Y$101:Y$676)</f>
        <v>-1000</v>
      </c>
      <c r="Z784" s="11">
        <f>SUMIF($D$101:$D$676,$D784,Z$101:Z$676)</f>
        <v>38522.089999999997</v>
      </c>
      <c r="AA784" s="11">
        <f>SUMIF($D$101:$D$676,$D784,AA$101:AA$676)</f>
        <v>0</v>
      </c>
      <c r="AB784" s="11">
        <f>SUMIF($D$101:$D$676,$D784,AB$101:AB$676)</f>
        <v>38983</v>
      </c>
      <c r="AC784" s="11">
        <f>SUMIF($D$101:$D$676,$D784,AC$101:AC$676)</f>
        <v>0</v>
      </c>
      <c r="AD784" s="11">
        <f>SUMIF($D$101:$D$676,$D784,AD$101:AD$676)</f>
        <v>39150.58</v>
      </c>
      <c r="AE784" s="11">
        <f>SUMIF($D$101:$D$676,$D784,AE$101:AE$676)</f>
        <v>0</v>
      </c>
      <c r="AF784" s="11">
        <f>SUMIF($D$101:$D$676,$D784,AF$101:AF$676)</f>
        <v>40201.760000000002</v>
      </c>
      <c r="AG784" s="11">
        <f>SUMIF($D$101:$D$676,$D784,AG$101:AG$676)</f>
        <v>0</v>
      </c>
      <c r="AH784" s="11">
        <f>SUMIF($D$101:$D$676,$D784,AH$101:AH$676)</f>
        <v>40392.49</v>
      </c>
      <c r="AI784" s="11">
        <f>SUMIF($D$101:$D$676,$D784,AI$101:AI$676)</f>
        <v>-547</v>
      </c>
      <c r="AJ784" s="11">
        <f>SUMIF($D$101:$D$676,$D784,AJ$101:AJ$676)</f>
        <v>41897.68</v>
      </c>
      <c r="AK784" s="11">
        <f>SUMIF($D$101:$D$676,$D784,AK$101:AK$676)</f>
        <v>0</v>
      </c>
      <c r="AL784" s="11">
        <f>SUMIF($D$101:$D$676,$D784,AL$101:AL$676)</f>
        <v>39949.42</v>
      </c>
      <c r="AM784" s="11">
        <f>SUMIF($D$101:$D$676,$D784,AM$101:AM$676)</f>
        <v>0</v>
      </c>
      <c r="AN784" s="11">
        <f>SUMIF($D$101:$D$676,$D784,AN$101:AN$676)</f>
        <v>41436.839999999997</v>
      </c>
      <c r="AO784" s="11">
        <f>SUMIF($D$101:$D$676,$D784,AO$101:AO$676)</f>
        <v>0</v>
      </c>
      <c r="AP784" s="11">
        <f>SUMIF($D$101:$D$676,$D784,AP$101:AP$676)</f>
        <v>40786</v>
      </c>
      <c r="AQ784" s="11">
        <f>SUMIF($D$101:$D$676,$D784,AQ$101:AQ$676)</f>
        <v>0</v>
      </c>
      <c r="AR784" s="11">
        <f>SUMIF($D$101:$D$676,$D784,AR$101:AR$676)</f>
        <v>41220.26</v>
      </c>
      <c r="AS784" s="11">
        <f>SUMIF($D$101:$D$676,$D784,AS$101:AS$676)</f>
        <v>0</v>
      </c>
      <c r="AT784" s="11">
        <f>SUMIF($D$101:$D$676,$D784,AT$101:AT$676)</f>
        <v>40405.199999999997</v>
      </c>
      <c r="AU784" s="11">
        <f>SUMIF($D$101:$D$676,$D784,AU$101:AU$676)</f>
        <v>0</v>
      </c>
      <c r="AV784" s="11">
        <f>SUMIF($D$101:$D$676,$D784,AV$101:AV$676)</f>
        <v>40095.119999999995</v>
      </c>
      <c r="AW784" s="11">
        <f>SUMIF($D$101:$D$676,$D784,AW$101:AW$676)</f>
        <v>0</v>
      </c>
      <c r="AX784" s="11">
        <f>SUMIF($D$101:$D$676,$D784,AX$101:AX$676)</f>
        <v>39714.76</v>
      </c>
      <c r="AY784" s="11">
        <f>SUMIF($D$101:$D$676,$D784,AY$101:AY$676)</f>
        <v>0</v>
      </c>
      <c r="AZ784" s="11">
        <f>SUMIF($D$101:$D$676,$D784,AZ$101:AZ$676)</f>
        <v>40647.270000000004</v>
      </c>
      <c r="BA784" s="11">
        <f>SUMIF($D$101:$D$676,$D784,BA$101:BA$676)</f>
        <v>0</v>
      </c>
      <c r="BB784" s="3">
        <f t="shared" si="44"/>
        <v>485350.38000000006</v>
      </c>
      <c r="BC784" s="3">
        <f t="shared" si="45"/>
        <v>452178.62</v>
      </c>
    </row>
    <row r="785" spans="4:55">
      <c r="D785" t="s">
        <v>231</v>
      </c>
      <c r="F785" s="12">
        <f>SUMIF($D$101:$D$676,$D785,F$101:F$676)</f>
        <v>11677.199999999997</v>
      </c>
      <c r="G785" s="12">
        <f>SUMIF($D$101:$D$676,$D785,G$101:G$676)</f>
        <v>0</v>
      </c>
      <c r="H785" s="12">
        <f>SUMIF($D$101:$D$676,$D785,H$101:H$676)</f>
        <v>11587.969999999998</v>
      </c>
      <c r="I785" s="12">
        <f>SUMIF($D$101:$D$676,$D785,I$101:I$676)</f>
        <v>0</v>
      </c>
      <c r="J785" s="12">
        <f>SUMIF($D$101:$D$676,$D785,J$101:J$676)</f>
        <v>13291.759999999997</v>
      </c>
      <c r="K785" s="12">
        <f>SUMIF($D$101:$D$676,$D785,K$101:K$676)</f>
        <v>0</v>
      </c>
      <c r="L785" s="12">
        <f>SUMIF($D$101:$D$676,$D785,L$101:L$676)</f>
        <v>13415.689999999997</v>
      </c>
      <c r="M785" s="12">
        <f>SUMIF($D$101:$D$676,$D785,M$101:M$676)</f>
        <v>0</v>
      </c>
      <c r="N785" s="12">
        <f>SUMIF($D$101:$D$676,$D785,N$101:N$676)</f>
        <v>17261.89</v>
      </c>
      <c r="O785" s="12">
        <f>SUMIF($D$101:$D$676,$D785,O$101:O$676)</f>
        <v>0</v>
      </c>
      <c r="P785" s="12">
        <f>SUMIF($D$101:$D$676,$D785,P$101:P$676)</f>
        <v>21115.399999999998</v>
      </c>
      <c r="Q785" s="12">
        <f>SUMIF($D$101:$D$676,$D785,Q$101:Q$676)</f>
        <v>0</v>
      </c>
      <c r="R785" s="12">
        <f>SUMIF($D$101:$D$676,$D785,R$101:R$676)</f>
        <v>19701.12</v>
      </c>
      <c r="S785" s="12">
        <f>SUMIF($D$101:$D$676,$D785,S$101:S$676)</f>
        <v>0</v>
      </c>
      <c r="T785" s="12">
        <f>SUMIF($D$101:$D$676,$D785,T$101:T$676)</f>
        <v>17547.060000000005</v>
      </c>
      <c r="U785" s="12">
        <f>SUMIF($D$101:$D$676,$D785,U$101:U$676)</f>
        <v>0</v>
      </c>
      <c r="V785" s="12">
        <f>SUMIF($D$101:$D$676,$D785,V$101:V$676)</f>
        <v>16216.93</v>
      </c>
      <c r="W785" s="12">
        <f>SUMIF($D$101:$D$676,$D785,W$101:W$676)</f>
        <v>0</v>
      </c>
      <c r="X785" s="12">
        <f>SUMIF($D$101:$D$676,$D785,X$101:X$676)</f>
        <v>19616.359999999993</v>
      </c>
      <c r="Y785" s="12">
        <f>SUMIF($D$101:$D$676,$D785,Y$101:Y$676)</f>
        <v>-240.89</v>
      </c>
      <c r="Z785" s="12">
        <f>SUMIF($D$101:$D$676,$D785,Z$101:Z$676)</f>
        <v>12430.119999999999</v>
      </c>
      <c r="AA785" s="12">
        <f>SUMIF($D$101:$D$676,$D785,AA$101:AA$676)</f>
        <v>0</v>
      </c>
      <c r="AB785" s="12">
        <f>SUMIF($D$101:$D$676,$D785,AB$101:AB$676)</f>
        <v>13511.060000000001</v>
      </c>
      <c r="AC785" s="12">
        <f>SUMIF($D$101:$D$676,$D785,AC$101:AC$676)</f>
        <v>0</v>
      </c>
      <c r="AD785" s="12">
        <f>SUMIF($D$101:$D$676,$D785,AD$101:AD$676)</f>
        <v>12950.140000000001</v>
      </c>
      <c r="AE785" s="12">
        <f>SUMIF($D$101:$D$676,$D785,AE$101:AE$676)</f>
        <v>-106.57</v>
      </c>
      <c r="AF785" s="12">
        <f>SUMIF($D$101:$D$676,$D785,AF$101:AF$676)</f>
        <v>16207.31</v>
      </c>
      <c r="AG785" s="12">
        <f>SUMIF($D$101:$D$676,$D785,AG$101:AG$676)</f>
        <v>0</v>
      </c>
      <c r="AH785" s="12">
        <f>SUMIF($D$101:$D$676,$D785,AH$101:AH$676)</f>
        <v>19171.959999999995</v>
      </c>
      <c r="AI785" s="12">
        <f>SUMIF($D$101:$D$676,$D785,AI$101:AI$676)</f>
        <v>0</v>
      </c>
      <c r="AJ785" s="12">
        <f>SUMIF($D$101:$D$676,$D785,AJ$101:AJ$676)</f>
        <v>16668.2</v>
      </c>
      <c r="AK785" s="12">
        <f>SUMIF($D$101:$D$676,$D785,AK$101:AK$676)</f>
        <v>0</v>
      </c>
      <c r="AL785" s="12">
        <f>SUMIF($D$101:$D$676,$D785,AL$101:AL$676)</f>
        <v>19193.169999999998</v>
      </c>
      <c r="AM785" s="12">
        <f>SUMIF($D$101:$D$676,$D785,AM$101:AM$676)</f>
        <v>0</v>
      </c>
      <c r="AN785" s="12">
        <f>SUMIF($D$101:$D$676,$D785,AN$101:AN$676)</f>
        <v>20090.700000000004</v>
      </c>
      <c r="AO785" s="12">
        <f>SUMIF($D$101:$D$676,$D785,AO$101:AO$676)</f>
        <v>0</v>
      </c>
      <c r="AP785" s="12">
        <f>SUMIF($D$101:$D$676,$D785,AP$101:AP$676)</f>
        <v>21035.860000000004</v>
      </c>
      <c r="AQ785" s="12">
        <f>SUMIF($D$101:$D$676,$D785,AQ$101:AQ$676)</f>
        <v>0</v>
      </c>
      <c r="AR785" s="12">
        <f>SUMIF($D$101:$D$676,$D785,AR$101:AR$676)</f>
        <v>20009.55</v>
      </c>
      <c r="AS785" s="12">
        <f>SUMIF($D$101:$D$676,$D785,AS$101:AS$676)</f>
        <v>0</v>
      </c>
      <c r="AT785" s="12">
        <f>SUMIF($D$101:$D$676,$D785,AT$101:AT$676)</f>
        <v>18285.049999999996</v>
      </c>
      <c r="AU785" s="12">
        <f>SUMIF($D$101:$D$676,$D785,AU$101:AU$676)</f>
        <v>0</v>
      </c>
      <c r="AV785" s="12">
        <f>SUMIF($D$101:$D$676,$D785,AV$101:AV$676)</f>
        <v>18167.969999999998</v>
      </c>
      <c r="AW785" s="12">
        <f>SUMIF($D$101:$D$676,$D785,AW$101:AW$676)</f>
        <v>0</v>
      </c>
      <c r="AX785" s="12">
        <f>SUMIF($D$101:$D$676,$D785,AX$101:AX$676)</f>
        <v>16437.95</v>
      </c>
      <c r="AY785" s="12">
        <f>SUMIF($D$101:$D$676,$D785,AY$101:AY$676)</f>
        <v>0</v>
      </c>
      <c r="AZ785" s="12">
        <f>SUMIF($D$101:$D$676,$D785,AZ$101:AZ$676)</f>
        <v>15397.270000000004</v>
      </c>
      <c r="BA785" s="12">
        <f>SUMIF($D$101:$D$676,$D785,BA$101:BA$676)</f>
        <v>0</v>
      </c>
      <c r="BB785" s="3">
        <f t="shared" si="44"/>
        <v>213508.56</v>
      </c>
      <c r="BC785" s="3">
        <f t="shared" si="45"/>
        <v>187131.66999999993</v>
      </c>
    </row>
    <row r="786" spans="4:55">
      <c r="F786" s="4">
        <f>SUM(F781:F785)</f>
        <v>1370284.5899999996</v>
      </c>
      <c r="G786" s="4">
        <f>SUM(G781:G785)</f>
        <v>-938.49</v>
      </c>
      <c r="H786" s="4">
        <f>SUM(H781:H785)</f>
        <v>1445172.55</v>
      </c>
      <c r="I786" s="4">
        <f>SUM(I781:I785)</f>
        <v>-3880.34</v>
      </c>
      <c r="J786" s="4">
        <f>SUM(J781:J785)</f>
        <v>1362241.24</v>
      </c>
      <c r="K786" s="4">
        <f>SUM(K781:K785)</f>
        <v>-1940.17</v>
      </c>
      <c r="L786" s="4">
        <f>SUM(L781:L785)</f>
        <v>1449361.25</v>
      </c>
      <c r="M786" s="4">
        <f>SUM(M781:M785)</f>
        <v>22232.36</v>
      </c>
      <c r="N786" s="4">
        <f>SUM(N781:N785)</f>
        <v>1719621.8099999998</v>
      </c>
      <c r="O786" s="4">
        <f>SUM(O781:O785)</f>
        <v>-311.2</v>
      </c>
      <c r="P786" s="4">
        <f>SUM(P781:P785)</f>
        <v>2181515.2799999993</v>
      </c>
      <c r="Q786" s="4">
        <f>SUM(Q781:Q785)</f>
        <v>-3880.34</v>
      </c>
      <c r="R786" s="4">
        <f>SUM(R781:R785)</f>
        <v>2468914.4400000004</v>
      </c>
      <c r="S786" s="4">
        <f>SUM(S781:S785)</f>
        <v>-1940.17</v>
      </c>
      <c r="T786" s="4">
        <f>SUM(T781:T785)</f>
        <v>2020317.0799999998</v>
      </c>
      <c r="U786" s="4">
        <f>SUM(U781:U785)</f>
        <v>-1699.13</v>
      </c>
      <c r="V786" s="4">
        <f>SUM(V781:V785)</f>
        <v>1762318.7800000005</v>
      </c>
      <c r="W786" s="4">
        <f>SUM(W781:W785)</f>
        <v>0</v>
      </c>
      <c r="X786" s="4">
        <f>SUM(X781:X785)</f>
        <v>1745655.7100000004</v>
      </c>
      <c r="Y786" s="4">
        <f>SUM(Y781:Y785)</f>
        <v>-4433.41</v>
      </c>
      <c r="Z786" s="4">
        <f>SUM(Z781:Z785)</f>
        <v>1482025.76</v>
      </c>
      <c r="AA786" s="4">
        <f>SUM(AA781:AA785)</f>
        <v>-1407.78</v>
      </c>
      <c r="AB786" s="4">
        <f>SUM(AB781:AB785)</f>
        <v>1379561.3000000003</v>
      </c>
      <c r="AC786" s="4">
        <f>SUM(AC781:AC785)</f>
        <v>0</v>
      </c>
      <c r="AD786" s="4">
        <f>SUM(AD781:AD785)</f>
        <v>1362703.05</v>
      </c>
      <c r="AE786" s="4">
        <f>SUM(AE781:AE785)</f>
        <v>-8784.4599999999991</v>
      </c>
      <c r="AF786" s="4">
        <f>SUM(AF781:AF785)</f>
        <v>1560327.1700000002</v>
      </c>
      <c r="AG786" s="4">
        <f>SUM(AG781:AG785)</f>
        <v>-1447.06</v>
      </c>
      <c r="AH786" s="4">
        <f>SUM(AH781:AH785)</f>
        <v>1574090.3199999998</v>
      </c>
      <c r="AI786" s="4">
        <f>SUM(AI781:AI785)</f>
        <v>-2007.95</v>
      </c>
      <c r="AJ786" s="4">
        <f>SUM(AJ781:AJ785)</f>
        <v>1611013.3499999999</v>
      </c>
      <c r="AK786" s="4">
        <f>SUM(AK781:AK785)</f>
        <v>-10615.849999999999</v>
      </c>
      <c r="AL786" s="4">
        <f>SUM(AL781:AL785)</f>
        <v>1790629.5</v>
      </c>
      <c r="AM786" s="4">
        <f>SUM(AM781:AM785)</f>
        <v>0</v>
      </c>
      <c r="AN786" s="4">
        <f>SUM(AN781:AN785)</f>
        <v>1850053.5999999996</v>
      </c>
      <c r="AO786" s="4">
        <f>SUM(AO781:AO785)</f>
        <v>-2921.9</v>
      </c>
      <c r="AP786" s="4">
        <f>SUM(AP781:AP785)</f>
        <v>1822897.39</v>
      </c>
      <c r="AQ786" s="4">
        <f>SUM(AQ781:AQ785)</f>
        <v>-1466.08</v>
      </c>
      <c r="AR786" s="4">
        <f>SUM(AR781:AR785)</f>
        <v>1622141.2400000005</v>
      </c>
      <c r="AS786" s="4">
        <f>SUM(AS781:AS785)</f>
        <v>-1466.08</v>
      </c>
      <c r="AT786" s="4">
        <f>SUM(AT781:AT785)</f>
        <v>1341087.8799999997</v>
      </c>
      <c r="AU786" s="4">
        <f>SUM(AU781:AU785)</f>
        <v>0</v>
      </c>
      <c r="AV786" s="4">
        <f>SUM(AV781:AV785)</f>
        <v>1160714.8099999998</v>
      </c>
      <c r="AW786" s="4">
        <f>SUM(AW781:AW785)</f>
        <v>0</v>
      </c>
      <c r="AX786" s="4">
        <f>SUM(AX781:AX785)</f>
        <v>1022791.0000000001</v>
      </c>
      <c r="AY786" s="4">
        <f>SUM(AY781:AY785)</f>
        <v>0</v>
      </c>
      <c r="AZ786" s="4">
        <f>SUM(AZ781:AZ785)</f>
        <v>957049.83999999985</v>
      </c>
      <c r="BA786" s="4">
        <f>SUM(BA781:BA785)</f>
        <v>0</v>
      </c>
      <c r="BB786" s="4">
        <f t="shared" ref="BB786:BC786" si="46">SUM(BB781:BB785)</f>
        <v>17646789.769999996</v>
      </c>
      <c r="BC786" s="4">
        <f t="shared" si="46"/>
        <v>20388791.119999997</v>
      </c>
    </row>
    <row r="787" spans="4:55">
      <c r="D787" t="s">
        <v>243</v>
      </c>
      <c r="F787" s="2">
        <f>F786-F744</f>
        <v>0</v>
      </c>
      <c r="G787" s="2">
        <f>G786-G744</f>
        <v>0</v>
      </c>
      <c r="H787" s="2">
        <f>H786-H744</f>
        <v>0</v>
      </c>
      <c r="I787" s="2">
        <f>I786-I744</f>
        <v>0</v>
      </c>
      <c r="J787" s="2">
        <f>J786-J744</f>
        <v>0</v>
      </c>
      <c r="K787" s="2">
        <f>K786-K744</f>
        <v>0</v>
      </c>
      <c r="L787" s="2">
        <f>L786-L744</f>
        <v>0</v>
      </c>
      <c r="M787" s="2">
        <f>M786-M744</f>
        <v>0</v>
      </c>
      <c r="N787" s="2">
        <f>N786-N744</f>
        <v>0</v>
      </c>
      <c r="O787" s="2">
        <f>O786-O744</f>
        <v>0</v>
      </c>
      <c r="P787" s="2">
        <f>P786-P744</f>
        <v>0</v>
      </c>
      <c r="Q787" s="2">
        <f>Q786-Q744</f>
        <v>0</v>
      </c>
      <c r="R787" s="2">
        <f>R786-R744</f>
        <v>0</v>
      </c>
      <c r="S787" s="2">
        <f>S786-S744</f>
        <v>0</v>
      </c>
      <c r="T787" s="2">
        <f>T786-T744</f>
        <v>0</v>
      </c>
      <c r="U787" s="2">
        <f>U786-U744</f>
        <v>0</v>
      </c>
      <c r="V787" s="2">
        <f>V786-V744</f>
        <v>0</v>
      </c>
      <c r="W787" s="2">
        <f>W786-W744</f>
        <v>0</v>
      </c>
      <c r="X787" s="2">
        <f>X786-X744</f>
        <v>0</v>
      </c>
      <c r="Y787" s="2">
        <f>Y786-Y744</f>
        <v>0</v>
      </c>
      <c r="Z787" s="2">
        <f>Z786-Z744</f>
        <v>0</v>
      </c>
      <c r="AA787" s="2">
        <f>AA786-AA744</f>
        <v>0</v>
      </c>
      <c r="AB787" s="2">
        <f>AB786-AB744</f>
        <v>0</v>
      </c>
      <c r="AC787" s="2">
        <f>AC786-AC744</f>
        <v>0</v>
      </c>
      <c r="AD787" s="2">
        <f>AD786-AD744</f>
        <v>0</v>
      </c>
      <c r="AE787" s="2">
        <f>AE786-AE744</f>
        <v>0</v>
      </c>
      <c r="AF787" s="2">
        <f>AF786-AF744</f>
        <v>0</v>
      </c>
      <c r="AG787" s="2">
        <f>AG786-AG744</f>
        <v>0</v>
      </c>
      <c r="AH787" s="2">
        <f>AH786-AH744</f>
        <v>0</v>
      </c>
      <c r="AI787" s="2">
        <f>AI786-AI744</f>
        <v>0</v>
      </c>
      <c r="AJ787" s="2">
        <f>AJ786-AJ744</f>
        <v>0</v>
      </c>
      <c r="AK787" s="2">
        <f>AK786-AK744</f>
        <v>0</v>
      </c>
      <c r="AL787" s="2">
        <f>AL786-AL744</f>
        <v>0</v>
      </c>
      <c r="AM787" s="2">
        <f>AM786-AM744</f>
        <v>0</v>
      </c>
      <c r="AN787" s="2">
        <f>AN786-AN744</f>
        <v>0</v>
      </c>
      <c r="AO787" s="2">
        <f>AO786-AO744</f>
        <v>0</v>
      </c>
      <c r="AP787" s="2">
        <f>AP786-AP744</f>
        <v>0</v>
      </c>
      <c r="AQ787" s="2">
        <f>AQ786-AQ744</f>
        <v>0</v>
      </c>
      <c r="AR787" s="2">
        <f>AR786-AR744</f>
        <v>0</v>
      </c>
      <c r="AS787" s="2">
        <f>AS786-AS744</f>
        <v>0</v>
      </c>
      <c r="AT787" s="2">
        <f>AT786-AT744</f>
        <v>0</v>
      </c>
      <c r="AU787" s="2">
        <f>AU786-AU744</f>
        <v>0</v>
      </c>
      <c r="AV787" s="2">
        <f>AV786-AV744</f>
        <v>0</v>
      </c>
      <c r="AW787" s="2">
        <f>AW786-AW744</f>
        <v>0</v>
      </c>
      <c r="AX787" s="2">
        <f>AX786-AX744</f>
        <v>0</v>
      </c>
      <c r="AY787" s="2">
        <f>AY786-AY744</f>
        <v>0</v>
      </c>
      <c r="AZ787" s="2">
        <f>AZ786-AZ744</f>
        <v>0</v>
      </c>
      <c r="BA787" s="2">
        <f>BA786-BA744</f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Z210"/>
  <sheetViews>
    <sheetView workbookViewId="0">
      <pane xSplit="4" ySplit="2" topLeftCell="E86" activePane="bottomRight" state="frozen"/>
      <selection pane="topRight" activeCell="E1" sqref="E1"/>
      <selection pane="bottomLeft" activeCell="A3" sqref="A3"/>
      <selection pane="bottomRight" activeCell="E101" sqref="E101"/>
    </sheetView>
  </sheetViews>
  <sheetFormatPr defaultRowHeight="12.75"/>
  <cols>
    <col min="1" max="1" width="5.7109375" style="6" customWidth="1"/>
    <col min="2" max="2" width="6.7109375" style="6" customWidth="1"/>
    <col min="3" max="3" width="38.7109375" style="6" customWidth="1"/>
    <col min="4" max="4" width="6.7109375" style="6" bestFit="1" customWidth="1"/>
    <col min="5" max="52" width="10.7109375" style="6" customWidth="1"/>
    <col min="53" max="256" width="9.140625" style="6"/>
    <col min="257" max="257" width="5.7109375" style="6" customWidth="1"/>
    <col min="258" max="258" width="6.7109375" style="6" customWidth="1"/>
    <col min="259" max="259" width="38.7109375" style="6" customWidth="1"/>
    <col min="260" max="260" width="4.7109375" style="6" customWidth="1"/>
    <col min="261" max="308" width="10.7109375" style="6" customWidth="1"/>
    <col min="309" max="512" width="9.140625" style="6"/>
    <col min="513" max="513" width="5.7109375" style="6" customWidth="1"/>
    <col min="514" max="514" width="6.7109375" style="6" customWidth="1"/>
    <col min="515" max="515" width="38.7109375" style="6" customWidth="1"/>
    <col min="516" max="516" width="4.7109375" style="6" customWidth="1"/>
    <col min="517" max="564" width="10.7109375" style="6" customWidth="1"/>
    <col min="565" max="768" width="9.140625" style="6"/>
    <col min="769" max="769" width="5.7109375" style="6" customWidth="1"/>
    <col min="770" max="770" width="6.7109375" style="6" customWidth="1"/>
    <col min="771" max="771" width="38.7109375" style="6" customWidth="1"/>
    <col min="772" max="772" width="4.7109375" style="6" customWidth="1"/>
    <col min="773" max="820" width="10.7109375" style="6" customWidth="1"/>
    <col min="821" max="1024" width="9.140625" style="6"/>
    <col min="1025" max="1025" width="5.7109375" style="6" customWidth="1"/>
    <col min="1026" max="1026" width="6.7109375" style="6" customWidth="1"/>
    <col min="1027" max="1027" width="38.7109375" style="6" customWidth="1"/>
    <col min="1028" max="1028" width="4.7109375" style="6" customWidth="1"/>
    <col min="1029" max="1076" width="10.7109375" style="6" customWidth="1"/>
    <col min="1077" max="1280" width="9.140625" style="6"/>
    <col min="1281" max="1281" width="5.7109375" style="6" customWidth="1"/>
    <col min="1282" max="1282" width="6.7109375" style="6" customWidth="1"/>
    <col min="1283" max="1283" width="38.7109375" style="6" customWidth="1"/>
    <col min="1284" max="1284" width="4.7109375" style="6" customWidth="1"/>
    <col min="1285" max="1332" width="10.7109375" style="6" customWidth="1"/>
    <col min="1333" max="1536" width="9.140625" style="6"/>
    <col min="1537" max="1537" width="5.7109375" style="6" customWidth="1"/>
    <col min="1538" max="1538" width="6.7109375" style="6" customWidth="1"/>
    <col min="1539" max="1539" width="38.7109375" style="6" customWidth="1"/>
    <col min="1540" max="1540" width="4.7109375" style="6" customWidth="1"/>
    <col min="1541" max="1588" width="10.7109375" style="6" customWidth="1"/>
    <col min="1589" max="1792" width="9.140625" style="6"/>
    <col min="1793" max="1793" width="5.7109375" style="6" customWidth="1"/>
    <col min="1794" max="1794" width="6.7109375" style="6" customWidth="1"/>
    <col min="1795" max="1795" width="38.7109375" style="6" customWidth="1"/>
    <col min="1796" max="1796" width="4.7109375" style="6" customWidth="1"/>
    <col min="1797" max="1844" width="10.7109375" style="6" customWidth="1"/>
    <col min="1845" max="2048" width="9.140625" style="6"/>
    <col min="2049" max="2049" width="5.7109375" style="6" customWidth="1"/>
    <col min="2050" max="2050" width="6.7109375" style="6" customWidth="1"/>
    <col min="2051" max="2051" width="38.7109375" style="6" customWidth="1"/>
    <col min="2052" max="2052" width="4.7109375" style="6" customWidth="1"/>
    <col min="2053" max="2100" width="10.7109375" style="6" customWidth="1"/>
    <col min="2101" max="2304" width="9.140625" style="6"/>
    <col min="2305" max="2305" width="5.7109375" style="6" customWidth="1"/>
    <col min="2306" max="2306" width="6.7109375" style="6" customWidth="1"/>
    <col min="2307" max="2307" width="38.7109375" style="6" customWidth="1"/>
    <col min="2308" max="2308" width="4.7109375" style="6" customWidth="1"/>
    <col min="2309" max="2356" width="10.7109375" style="6" customWidth="1"/>
    <col min="2357" max="2560" width="9.140625" style="6"/>
    <col min="2561" max="2561" width="5.7109375" style="6" customWidth="1"/>
    <col min="2562" max="2562" width="6.7109375" style="6" customWidth="1"/>
    <col min="2563" max="2563" width="38.7109375" style="6" customWidth="1"/>
    <col min="2564" max="2564" width="4.7109375" style="6" customWidth="1"/>
    <col min="2565" max="2612" width="10.7109375" style="6" customWidth="1"/>
    <col min="2613" max="2816" width="9.140625" style="6"/>
    <col min="2817" max="2817" width="5.7109375" style="6" customWidth="1"/>
    <col min="2818" max="2818" width="6.7109375" style="6" customWidth="1"/>
    <col min="2819" max="2819" width="38.7109375" style="6" customWidth="1"/>
    <col min="2820" max="2820" width="4.7109375" style="6" customWidth="1"/>
    <col min="2821" max="2868" width="10.7109375" style="6" customWidth="1"/>
    <col min="2869" max="3072" width="9.140625" style="6"/>
    <col min="3073" max="3073" width="5.7109375" style="6" customWidth="1"/>
    <col min="3074" max="3074" width="6.7109375" style="6" customWidth="1"/>
    <col min="3075" max="3075" width="38.7109375" style="6" customWidth="1"/>
    <col min="3076" max="3076" width="4.7109375" style="6" customWidth="1"/>
    <col min="3077" max="3124" width="10.7109375" style="6" customWidth="1"/>
    <col min="3125" max="3328" width="9.140625" style="6"/>
    <col min="3329" max="3329" width="5.7109375" style="6" customWidth="1"/>
    <col min="3330" max="3330" width="6.7109375" style="6" customWidth="1"/>
    <col min="3331" max="3331" width="38.7109375" style="6" customWidth="1"/>
    <col min="3332" max="3332" width="4.7109375" style="6" customWidth="1"/>
    <col min="3333" max="3380" width="10.7109375" style="6" customWidth="1"/>
    <col min="3381" max="3584" width="9.140625" style="6"/>
    <col min="3585" max="3585" width="5.7109375" style="6" customWidth="1"/>
    <col min="3586" max="3586" width="6.7109375" style="6" customWidth="1"/>
    <col min="3587" max="3587" width="38.7109375" style="6" customWidth="1"/>
    <col min="3588" max="3588" width="4.7109375" style="6" customWidth="1"/>
    <col min="3589" max="3636" width="10.7109375" style="6" customWidth="1"/>
    <col min="3637" max="3840" width="9.140625" style="6"/>
    <col min="3841" max="3841" width="5.7109375" style="6" customWidth="1"/>
    <col min="3842" max="3842" width="6.7109375" style="6" customWidth="1"/>
    <col min="3843" max="3843" width="38.7109375" style="6" customWidth="1"/>
    <col min="3844" max="3844" width="4.7109375" style="6" customWidth="1"/>
    <col min="3845" max="3892" width="10.7109375" style="6" customWidth="1"/>
    <col min="3893" max="4096" width="9.140625" style="6"/>
    <col min="4097" max="4097" width="5.7109375" style="6" customWidth="1"/>
    <col min="4098" max="4098" width="6.7109375" style="6" customWidth="1"/>
    <col min="4099" max="4099" width="38.7109375" style="6" customWidth="1"/>
    <col min="4100" max="4100" width="4.7109375" style="6" customWidth="1"/>
    <col min="4101" max="4148" width="10.7109375" style="6" customWidth="1"/>
    <col min="4149" max="4352" width="9.140625" style="6"/>
    <col min="4353" max="4353" width="5.7109375" style="6" customWidth="1"/>
    <col min="4354" max="4354" width="6.7109375" style="6" customWidth="1"/>
    <col min="4355" max="4355" width="38.7109375" style="6" customWidth="1"/>
    <col min="4356" max="4356" width="4.7109375" style="6" customWidth="1"/>
    <col min="4357" max="4404" width="10.7109375" style="6" customWidth="1"/>
    <col min="4405" max="4608" width="9.140625" style="6"/>
    <col min="4609" max="4609" width="5.7109375" style="6" customWidth="1"/>
    <col min="4610" max="4610" width="6.7109375" style="6" customWidth="1"/>
    <col min="4611" max="4611" width="38.7109375" style="6" customWidth="1"/>
    <col min="4612" max="4612" width="4.7109375" style="6" customWidth="1"/>
    <col min="4613" max="4660" width="10.7109375" style="6" customWidth="1"/>
    <col min="4661" max="4864" width="9.140625" style="6"/>
    <col min="4865" max="4865" width="5.7109375" style="6" customWidth="1"/>
    <col min="4866" max="4866" width="6.7109375" style="6" customWidth="1"/>
    <col min="4867" max="4867" width="38.7109375" style="6" customWidth="1"/>
    <col min="4868" max="4868" width="4.7109375" style="6" customWidth="1"/>
    <col min="4869" max="4916" width="10.7109375" style="6" customWidth="1"/>
    <col min="4917" max="5120" width="9.140625" style="6"/>
    <col min="5121" max="5121" width="5.7109375" style="6" customWidth="1"/>
    <col min="5122" max="5122" width="6.7109375" style="6" customWidth="1"/>
    <col min="5123" max="5123" width="38.7109375" style="6" customWidth="1"/>
    <col min="5124" max="5124" width="4.7109375" style="6" customWidth="1"/>
    <col min="5125" max="5172" width="10.7109375" style="6" customWidth="1"/>
    <col min="5173" max="5376" width="9.140625" style="6"/>
    <col min="5377" max="5377" width="5.7109375" style="6" customWidth="1"/>
    <col min="5378" max="5378" width="6.7109375" style="6" customWidth="1"/>
    <col min="5379" max="5379" width="38.7109375" style="6" customWidth="1"/>
    <col min="5380" max="5380" width="4.7109375" style="6" customWidth="1"/>
    <col min="5381" max="5428" width="10.7109375" style="6" customWidth="1"/>
    <col min="5429" max="5632" width="9.140625" style="6"/>
    <col min="5633" max="5633" width="5.7109375" style="6" customWidth="1"/>
    <col min="5634" max="5634" width="6.7109375" style="6" customWidth="1"/>
    <col min="5635" max="5635" width="38.7109375" style="6" customWidth="1"/>
    <col min="5636" max="5636" width="4.7109375" style="6" customWidth="1"/>
    <col min="5637" max="5684" width="10.7109375" style="6" customWidth="1"/>
    <col min="5685" max="5888" width="9.140625" style="6"/>
    <col min="5889" max="5889" width="5.7109375" style="6" customWidth="1"/>
    <col min="5890" max="5890" width="6.7109375" style="6" customWidth="1"/>
    <col min="5891" max="5891" width="38.7109375" style="6" customWidth="1"/>
    <col min="5892" max="5892" width="4.7109375" style="6" customWidth="1"/>
    <col min="5893" max="5940" width="10.7109375" style="6" customWidth="1"/>
    <col min="5941" max="6144" width="9.140625" style="6"/>
    <col min="6145" max="6145" width="5.7109375" style="6" customWidth="1"/>
    <col min="6146" max="6146" width="6.7109375" style="6" customWidth="1"/>
    <col min="6147" max="6147" width="38.7109375" style="6" customWidth="1"/>
    <col min="6148" max="6148" width="4.7109375" style="6" customWidth="1"/>
    <col min="6149" max="6196" width="10.7109375" style="6" customWidth="1"/>
    <col min="6197" max="6400" width="9.140625" style="6"/>
    <col min="6401" max="6401" width="5.7109375" style="6" customWidth="1"/>
    <col min="6402" max="6402" width="6.7109375" style="6" customWidth="1"/>
    <col min="6403" max="6403" width="38.7109375" style="6" customWidth="1"/>
    <col min="6404" max="6404" width="4.7109375" style="6" customWidth="1"/>
    <col min="6405" max="6452" width="10.7109375" style="6" customWidth="1"/>
    <col min="6453" max="6656" width="9.140625" style="6"/>
    <col min="6657" max="6657" width="5.7109375" style="6" customWidth="1"/>
    <col min="6658" max="6658" width="6.7109375" style="6" customWidth="1"/>
    <col min="6659" max="6659" width="38.7109375" style="6" customWidth="1"/>
    <col min="6660" max="6660" width="4.7109375" style="6" customWidth="1"/>
    <col min="6661" max="6708" width="10.7109375" style="6" customWidth="1"/>
    <col min="6709" max="6912" width="9.140625" style="6"/>
    <col min="6913" max="6913" width="5.7109375" style="6" customWidth="1"/>
    <col min="6914" max="6914" width="6.7109375" style="6" customWidth="1"/>
    <col min="6915" max="6915" width="38.7109375" style="6" customWidth="1"/>
    <col min="6916" max="6916" width="4.7109375" style="6" customWidth="1"/>
    <col min="6917" max="6964" width="10.7109375" style="6" customWidth="1"/>
    <col min="6965" max="7168" width="9.140625" style="6"/>
    <col min="7169" max="7169" width="5.7109375" style="6" customWidth="1"/>
    <col min="7170" max="7170" width="6.7109375" style="6" customWidth="1"/>
    <col min="7171" max="7171" width="38.7109375" style="6" customWidth="1"/>
    <col min="7172" max="7172" width="4.7109375" style="6" customWidth="1"/>
    <col min="7173" max="7220" width="10.7109375" style="6" customWidth="1"/>
    <col min="7221" max="7424" width="9.140625" style="6"/>
    <col min="7425" max="7425" width="5.7109375" style="6" customWidth="1"/>
    <col min="7426" max="7426" width="6.7109375" style="6" customWidth="1"/>
    <col min="7427" max="7427" width="38.7109375" style="6" customWidth="1"/>
    <col min="7428" max="7428" width="4.7109375" style="6" customWidth="1"/>
    <col min="7429" max="7476" width="10.7109375" style="6" customWidth="1"/>
    <col min="7477" max="7680" width="9.140625" style="6"/>
    <col min="7681" max="7681" width="5.7109375" style="6" customWidth="1"/>
    <col min="7682" max="7682" width="6.7109375" style="6" customWidth="1"/>
    <col min="7683" max="7683" width="38.7109375" style="6" customWidth="1"/>
    <col min="7684" max="7684" width="4.7109375" style="6" customWidth="1"/>
    <col min="7685" max="7732" width="10.7109375" style="6" customWidth="1"/>
    <col min="7733" max="7936" width="9.140625" style="6"/>
    <col min="7937" max="7937" width="5.7109375" style="6" customWidth="1"/>
    <col min="7938" max="7938" width="6.7109375" style="6" customWidth="1"/>
    <col min="7939" max="7939" width="38.7109375" style="6" customWidth="1"/>
    <col min="7940" max="7940" width="4.7109375" style="6" customWidth="1"/>
    <col min="7941" max="7988" width="10.7109375" style="6" customWidth="1"/>
    <col min="7989" max="8192" width="9.140625" style="6"/>
    <col min="8193" max="8193" width="5.7109375" style="6" customWidth="1"/>
    <col min="8194" max="8194" width="6.7109375" style="6" customWidth="1"/>
    <col min="8195" max="8195" width="38.7109375" style="6" customWidth="1"/>
    <col min="8196" max="8196" width="4.7109375" style="6" customWidth="1"/>
    <col min="8197" max="8244" width="10.7109375" style="6" customWidth="1"/>
    <col min="8245" max="8448" width="9.140625" style="6"/>
    <col min="8449" max="8449" width="5.7109375" style="6" customWidth="1"/>
    <col min="8450" max="8450" width="6.7109375" style="6" customWidth="1"/>
    <col min="8451" max="8451" width="38.7109375" style="6" customWidth="1"/>
    <col min="8452" max="8452" width="4.7109375" style="6" customWidth="1"/>
    <col min="8453" max="8500" width="10.7109375" style="6" customWidth="1"/>
    <col min="8501" max="8704" width="9.140625" style="6"/>
    <col min="8705" max="8705" width="5.7109375" style="6" customWidth="1"/>
    <col min="8706" max="8706" width="6.7109375" style="6" customWidth="1"/>
    <col min="8707" max="8707" width="38.7109375" style="6" customWidth="1"/>
    <col min="8708" max="8708" width="4.7109375" style="6" customWidth="1"/>
    <col min="8709" max="8756" width="10.7109375" style="6" customWidth="1"/>
    <col min="8757" max="8960" width="9.140625" style="6"/>
    <col min="8961" max="8961" width="5.7109375" style="6" customWidth="1"/>
    <col min="8962" max="8962" width="6.7109375" style="6" customWidth="1"/>
    <col min="8963" max="8963" width="38.7109375" style="6" customWidth="1"/>
    <col min="8964" max="8964" width="4.7109375" style="6" customWidth="1"/>
    <col min="8965" max="9012" width="10.7109375" style="6" customWidth="1"/>
    <col min="9013" max="9216" width="9.140625" style="6"/>
    <col min="9217" max="9217" width="5.7109375" style="6" customWidth="1"/>
    <col min="9218" max="9218" width="6.7109375" style="6" customWidth="1"/>
    <col min="9219" max="9219" width="38.7109375" style="6" customWidth="1"/>
    <col min="9220" max="9220" width="4.7109375" style="6" customWidth="1"/>
    <col min="9221" max="9268" width="10.7109375" style="6" customWidth="1"/>
    <col min="9269" max="9472" width="9.140625" style="6"/>
    <col min="9473" max="9473" width="5.7109375" style="6" customWidth="1"/>
    <col min="9474" max="9474" width="6.7109375" style="6" customWidth="1"/>
    <col min="9475" max="9475" width="38.7109375" style="6" customWidth="1"/>
    <col min="9476" max="9476" width="4.7109375" style="6" customWidth="1"/>
    <col min="9477" max="9524" width="10.7109375" style="6" customWidth="1"/>
    <col min="9525" max="9728" width="9.140625" style="6"/>
    <col min="9729" max="9729" width="5.7109375" style="6" customWidth="1"/>
    <col min="9730" max="9730" width="6.7109375" style="6" customWidth="1"/>
    <col min="9731" max="9731" width="38.7109375" style="6" customWidth="1"/>
    <col min="9732" max="9732" width="4.7109375" style="6" customWidth="1"/>
    <col min="9733" max="9780" width="10.7109375" style="6" customWidth="1"/>
    <col min="9781" max="9984" width="9.140625" style="6"/>
    <col min="9985" max="9985" width="5.7109375" style="6" customWidth="1"/>
    <col min="9986" max="9986" width="6.7109375" style="6" customWidth="1"/>
    <col min="9987" max="9987" width="38.7109375" style="6" customWidth="1"/>
    <col min="9988" max="9988" width="4.7109375" style="6" customWidth="1"/>
    <col min="9989" max="10036" width="10.7109375" style="6" customWidth="1"/>
    <col min="10037" max="10240" width="9.140625" style="6"/>
    <col min="10241" max="10241" width="5.7109375" style="6" customWidth="1"/>
    <col min="10242" max="10242" width="6.7109375" style="6" customWidth="1"/>
    <col min="10243" max="10243" width="38.7109375" style="6" customWidth="1"/>
    <col min="10244" max="10244" width="4.7109375" style="6" customWidth="1"/>
    <col min="10245" max="10292" width="10.7109375" style="6" customWidth="1"/>
    <col min="10293" max="10496" width="9.140625" style="6"/>
    <col min="10497" max="10497" width="5.7109375" style="6" customWidth="1"/>
    <col min="10498" max="10498" width="6.7109375" style="6" customWidth="1"/>
    <col min="10499" max="10499" width="38.7109375" style="6" customWidth="1"/>
    <col min="10500" max="10500" width="4.7109375" style="6" customWidth="1"/>
    <col min="10501" max="10548" width="10.7109375" style="6" customWidth="1"/>
    <col min="10549" max="10752" width="9.140625" style="6"/>
    <col min="10753" max="10753" width="5.7109375" style="6" customWidth="1"/>
    <col min="10754" max="10754" width="6.7109375" style="6" customWidth="1"/>
    <col min="10755" max="10755" width="38.7109375" style="6" customWidth="1"/>
    <col min="10756" max="10756" width="4.7109375" style="6" customWidth="1"/>
    <col min="10757" max="10804" width="10.7109375" style="6" customWidth="1"/>
    <col min="10805" max="11008" width="9.140625" style="6"/>
    <col min="11009" max="11009" width="5.7109375" style="6" customWidth="1"/>
    <col min="11010" max="11010" width="6.7109375" style="6" customWidth="1"/>
    <col min="11011" max="11011" width="38.7109375" style="6" customWidth="1"/>
    <col min="11012" max="11012" width="4.7109375" style="6" customWidth="1"/>
    <col min="11013" max="11060" width="10.7109375" style="6" customWidth="1"/>
    <col min="11061" max="11264" width="9.140625" style="6"/>
    <col min="11265" max="11265" width="5.7109375" style="6" customWidth="1"/>
    <col min="11266" max="11266" width="6.7109375" style="6" customWidth="1"/>
    <col min="11267" max="11267" width="38.7109375" style="6" customWidth="1"/>
    <col min="11268" max="11268" width="4.7109375" style="6" customWidth="1"/>
    <col min="11269" max="11316" width="10.7109375" style="6" customWidth="1"/>
    <col min="11317" max="11520" width="9.140625" style="6"/>
    <col min="11521" max="11521" width="5.7109375" style="6" customWidth="1"/>
    <col min="11522" max="11522" width="6.7109375" style="6" customWidth="1"/>
    <col min="11523" max="11523" width="38.7109375" style="6" customWidth="1"/>
    <col min="11524" max="11524" width="4.7109375" style="6" customWidth="1"/>
    <col min="11525" max="11572" width="10.7109375" style="6" customWidth="1"/>
    <col min="11573" max="11776" width="9.140625" style="6"/>
    <col min="11777" max="11777" width="5.7109375" style="6" customWidth="1"/>
    <col min="11778" max="11778" width="6.7109375" style="6" customWidth="1"/>
    <col min="11779" max="11779" width="38.7109375" style="6" customWidth="1"/>
    <col min="11780" max="11780" width="4.7109375" style="6" customWidth="1"/>
    <col min="11781" max="11828" width="10.7109375" style="6" customWidth="1"/>
    <col min="11829" max="12032" width="9.140625" style="6"/>
    <col min="12033" max="12033" width="5.7109375" style="6" customWidth="1"/>
    <col min="12034" max="12034" width="6.7109375" style="6" customWidth="1"/>
    <col min="12035" max="12035" width="38.7109375" style="6" customWidth="1"/>
    <col min="12036" max="12036" width="4.7109375" style="6" customWidth="1"/>
    <col min="12037" max="12084" width="10.7109375" style="6" customWidth="1"/>
    <col min="12085" max="12288" width="9.140625" style="6"/>
    <col min="12289" max="12289" width="5.7109375" style="6" customWidth="1"/>
    <col min="12290" max="12290" width="6.7109375" style="6" customWidth="1"/>
    <col min="12291" max="12291" width="38.7109375" style="6" customWidth="1"/>
    <col min="12292" max="12292" width="4.7109375" style="6" customWidth="1"/>
    <col min="12293" max="12340" width="10.7109375" style="6" customWidth="1"/>
    <col min="12341" max="12544" width="9.140625" style="6"/>
    <col min="12545" max="12545" width="5.7109375" style="6" customWidth="1"/>
    <col min="12546" max="12546" width="6.7109375" style="6" customWidth="1"/>
    <col min="12547" max="12547" width="38.7109375" style="6" customWidth="1"/>
    <col min="12548" max="12548" width="4.7109375" style="6" customWidth="1"/>
    <col min="12549" max="12596" width="10.7109375" style="6" customWidth="1"/>
    <col min="12597" max="12800" width="9.140625" style="6"/>
    <col min="12801" max="12801" width="5.7109375" style="6" customWidth="1"/>
    <col min="12802" max="12802" width="6.7109375" style="6" customWidth="1"/>
    <col min="12803" max="12803" width="38.7109375" style="6" customWidth="1"/>
    <col min="12804" max="12804" width="4.7109375" style="6" customWidth="1"/>
    <col min="12805" max="12852" width="10.7109375" style="6" customWidth="1"/>
    <col min="12853" max="13056" width="9.140625" style="6"/>
    <col min="13057" max="13057" width="5.7109375" style="6" customWidth="1"/>
    <col min="13058" max="13058" width="6.7109375" style="6" customWidth="1"/>
    <col min="13059" max="13059" width="38.7109375" style="6" customWidth="1"/>
    <col min="13060" max="13060" width="4.7109375" style="6" customWidth="1"/>
    <col min="13061" max="13108" width="10.7109375" style="6" customWidth="1"/>
    <col min="13109" max="13312" width="9.140625" style="6"/>
    <col min="13313" max="13313" width="5.7109375" style="6" customWidth="1"/>
    <col min="13314" max="13314" width="6.7109375" style="6" customWidth="1"/>
    <col min="13315" max="13315" width="38.7109375" style="6" customWidth="1"/>
    <col min="13316" max="13316" width="4.7109375" style="6" customWidth="1"/>
    <col min="13317" max="13364" width="10.7109375" style="6" customWidth="1"/>
    <col min="13365" max="13568" width="9.140625" style="6"/>
    <col min="13569" max="13569" width="5.7109375" style="6" customWidth="1"/>
    <col min="13570" max="13570" width="6.7109375" style="6" customWidth="1"/>
    <col min="13571" max="13571" width="38.7109375" style="6" customWidth="1"/>
    <col min="13572" max="13572" width="4.7109375" style="6" customWidth="1"/>
    <col min="13573" max="13620" width="10.7109375" style="6" customWidth="1"/>
    <col min="13621" max="13824" width="9.140625" style="6"/>
    <col min="13825" max="13825" width="5.7109375" style="6" customWidth="1"/>
    <col min="13826" max="13826" width="6.7109375" style="6" customWidth="1"/>
    <col min="13827" max="13827" width="38.7109375" style="6" customWidth="1"/>
    <col min="13828" max="13828" width="4.7109375" style="6" customWidth="1"/>
    <col min="13829" max="13876" width="10.7109375" style="6" customWidth="1"/>
    <col min="13877" max="14080" width="9.140625" style="6"/>
    <col min="14081" max="14081" width="5.7109375" style="6" customWidth="1"/>
    <col min="14082" max="14082" width="6.7109375" style="6" customWidth="1"/>
    <col min="14083" max="14083" width="38.7109375" style="6" customWidth="1"/>
    <col min="14084" max="14084" width="4.7109375" style="6" customWidth="1"/>
    <col min="14085" max="14132" width="10.7109375" style="6" customWidth="1"/>
    <col min="14133" max="14336" width="9.140625" style="6"/>
    <col min="14337" max="14337" width="5.7109375" style="6" customWidth="1"/>
    <col min="14338" max="14338" width="6.7109375" style="6" customWidth="1"/>
    <col min="14339" max="14339" width="38.7109375" style="6" customWidth="1"/>
    <col min="14340" max="14340" width="4.7109375" style="6" customWidth="1"/>
    <col min="14341" max="14388" width="10.7109375" style="6" customWidth="1"/>
    <col min="14389" max="14592" width="9.140625" style="6"/>
    <col min="14593" max="14593" width="5.7109375" style="6" customWidth="1"/>
    <col min="14594" max="14594" width="6.7109375" style="6" customWidth="1"/>
    <col min="14595" max="14595" width="38.7109375" style="6" customWidth="1"/>
    <col min="14596" max="14596" width="4.7109375" style="6" customWidth="1"/>
    <col min="14597" max="14644" width="10.7109375" style="6" customWidth="1"/>
    <col min="14645" max="14848" width="9.140625" style="6"/>
    <col min="14849" max="14849" width="5.7109375" style="6" customWidth="1"/>
    <col min="14850" max="14850" width="6.7109375" style="6" customWidth="1"/>
    <col min="14851" max="14851" width="38.7109375" style="6" customWidth="1"/>
    <col min="14852" max="14852" width="4.7109375" style="6" customWidth="1"/>
    <col min="14853" max="14900" width="10.7109375" style="6" customWidth="1"/>
    <col min="14901" max="15104" width="9.140625" style="6"/>
    <col min="15105" max="15105" width="5.7109375" style="6" customWidth="1"/>
    <col min="15106" max="15106" width="6.7109375" style="6" customWidth="1"/>
    <col min="15107" max="15107" width="38.7109375" style="6" customWidth="1"/>
    <col min="15108" max="15108" width="4.7109375" style="6" customWidth="1"/>
    <col min="15109" max="15156" width="10.7109375" style="6" customWidth="1"/>
    <col min="15157" max="15360" width="9.140625" style="6"/>
    <col min="15361" max="15361" width="5.7109375" style="6" customWidth="1"/>
    <col min="15362" max="15362" width="6.7109375" style="6" customWidth="1"/>
    <col min="15363" max="15363" width="38.7109375" style="6" customWidth="1"/>
    <col min="15364" max="15364" width="4.7109375" style="6" customWidth="1"/>
    <col min="15365" max="15412" width="10.7109375" style="6" customWidth="1"/>
    <col min="15413" max="15616" width="9.140625" style="6"/>
    <col min="15617" max="15617" width="5.7109375" style="6" customWidth="1"/>
    <col min="15618" max="15618" width="6.7109375" style="6" customWidth="1"/>
    <col min="15619" max="15619" width="38.7109375" style="6" customWidth="1"/>
    <col min="15620" max="15620" width="4.7109375" style="6" customWidth="1"/>
    <col min="15621" max="15668" width="10.7109375" style="6" customWidth="1"/>
    <col min="15669" max="15872" width="9.140625" style="6"/>
    <col min="15873" max="15873" width="5.7109375" style="6" customWidth="1"/>
    <col min="15874" max="15874" width="6.7109375" style="6" customWidth="1"/>
    <col min="15875" max="15875" width="38.7109375" style="6" customWidth="1"/>
    <col min="15876" max="15876" width="4.7109375" style="6" customWidth="1"/>
    <col min="15877" max="15924" width="10.7109375" style="6" customWidth="1"/>
    <col min="15925" max="16128" width="9.140625" style="6"/>
    <col min="16129" max="16129" width="5.7109375" style="6" customWidth="1"/>
    <col min="16130" max="16130" width="6.7109375" style="6" customWidth="1"/>
    <col min="16131" max="16131" width="38.7109375" style="6" customWidth="1"/>
    <col min="16132" max="16132" width="4.7109375" style="6" customWidth="1"/>
    <col min="16133" max="16180" width="10.7109375" style="6" customWidth="1"/>
    <col min="16181" max="16384" width="9.140625" style="6"/>
  </cols>
  <sheetData>
    <row r="1" spans="1:52">
      <c r="A1" s="6" t="s">
        <v>0</v>
      </c>
      <c r="B1" s="6" t="s">
        <v>1</v>
      </c>
      <c r="C1" s="6" t="s">
        <v>2</v>
      </c>
      <c r="D1" s="6" t="s">
        <v>3</v>
      </c>
      <c r="E1" s="6" t="s">
        <v>225</v>
      </c>
      <c r="F1" s="6" t="s">
        <v>5</v>
      </c>
      <c r="G1" s="6" t="s">
        <v>226</v>
      </c>
      <c r="H1" s="6" t="s">
        <v>7</v>
      </c>
      <c r="I1" s="6" t="s">
        <v>186</v>
      </c>
      <c r="J1" s="6" t="s">
        <v>9</v>
      </c>
      <c r="K1" s="6" t="s">
        <v>187</v>
      </c>
      <c r="L1" s="6" t="s">
        <v>11</v>
      </c>
      <c r="M1" s="6" t="s">
        <v>188</v>
      </c>
      <c r="N1" s="6" t="s">
        <v>13</v>
      </c>
      <c r="O1" s="6" t="s">
        <v>189</v>
      </c>
      <c r="P1" s="6" t="s">
        <v>15</v>
      </c>
      <c r="Q1" s="6" t="s">
        <v>190</v>
      </c>
      <c r="R1" s="6" t="s">
        <v>17</v>
      </c>
      <c r="S1" s="6" t="s">
        <v>191</v>
      </c>
      <c r="T1" s="6" t="s">
        <v>19</v>
      </c>
      <c r="U1" s="6" t="s">
        <v>192</v>
      </c>
      <c r="V1" s="6" t="s">
        <v>21</v>
      </c>
      <c r="W1" s="6" t="s">
        <v>193</v>
      </c>
      <c r="X1" s="6" t="s">
        <v>23</v>
      </c>
      <c r="Y1" s="6" t="s">
        <v>194</v>
      </c>
      <c r="Z1" s="6" t="s">
        <v>25</v>
      </c>
      <c r="AA1" s="6" t="s">
        <v>195</v>
      </c>
      <c r="AB1" s="6" t="s">
        <v>27</v>
      </c>
      <c r="AC1" s="6" t="s">
        <v>196</v>
      </c>
      <c r="AD1" s="6" t="s">
        <v>29</v>
      </c>
      <c r="AE1" s="6" t="s">
        <v>197</v>
      </c>
      <c r="AF1" s="6" t="s">
        <v>31</v>
      </c>
      <c r="AG1" s="6" t="s">
        <v>198</v>
      </c>
      <c r="AH1" s="6" t="s">
        <v>33</v>
      </c>
      <c r="AI1" s="6" t="s">
        <v>199</v>
      </c>
      <c r="AJ1" s="6" t="s">
        <v>35</v>
      </c>
      <c r="AK1" s="6" t="s">
        <v>200</v>
      </c>
      <c r="AL1" s="6" t="s">
        <v>37</v>
      </c>
      <c r="AM1" s="6" t="s">
        <v>201</v>
      </c>
      <c r="AN1" s="6" t="s">
        <v>39</v>
      </c>
      <c r="AO1" s="6" t="s">
        <v>202</v>
      </c>
      <c r="AP1" s="6" t="s">
        <v>41</v>
      </c>
      <c r="AQ1" s="6" t="s">
        <v>203</v>
      </c>
      <c r="AR1" s="6" t="s">
        <v>43</v>
      </c>
      <c r="AS1" s="6" t="s">
        <v>204</v>
      </c>
      <c r="AT1" s="6" t="s">
        <v>45</v>
      </c>
      <c r="AU1" s="6" t="s">
        <v>205</v>
      </c>
      <c r="AV1" s="6" t="s">
        <v>47</v>
      </c>
      <c r="AW1" s="6" t="s">
        <v>206</v>
      </c>
      <c r="AX1" s="6" t="s">
        <v>49</v>
      </c>
      <c r="AY1" s="6" t="s">
        <v>207</v>
      </c>
      <c r="AZ1" s="6" t="s">
        <v>51</v>
      </c>
    </row>
    <row r="2" spans="1:52">
      <c r="A2" s="6" t="s">
        <v>54</v>
      </c>
      <c r="B2" s="6" t="s">
        <v>54</v>
      </c>
      <c r="C2" s="6" t="s">
        <v>52</v>
      </c>
      <c r="D2" s="6" t="s">
        <v>54</v>
      </c>
      <c r="E2" s="6" t="s">
        <v>227</v>
      </c>
      <c r="F2" s="6" t="s">
        <v>54</v>
      </c>
      <c r="G2" s="6" t="s">
        <v>228</v>
      </c>
      <c r="H2" s="6" t="s">
        <v>54</v>
      </c>
      <c r="I2" s="6" t="s">
        <v>208</v>
      </c>
      <c r="J2" s="6" t="s">
        <v>54</v>
      </c>
      <c r="K2" s="6" t="s">
        <v>209</v>
      </c>
      <c r="L2" s="6" t="s">
        <v>54</v>
      </c>
      <c r="M2" s="6" t="s">
        <v>210</v>
      </c>
      <c r="N2" s="6" t="s">
        <v>54</v>
      </c>
      <c r="O2" s="6" t="s">
        <v>211</v>
      </c>
      <c r="P2" s="6" t="s">
        <v>54</v>
      </c>
      <c r="Q2" s="6" t="s">
        <v>212</v>
      </c>
      <c r="R2" s="6" t="s">
        <v>54</v>
      </c>
      <c r="S2" s="6" t="s">
        <v>213</v>
      </c>
      <c r="T2" s="6" t="s">
        <v>54</v>
      </c>
      <c r="U2" s="6" t="s">
        <v>214</v>
      </c>
      <c r="V2" s="6" t="s">
        <v>54</v>
      </c>
      <c r="W2" s="6" t="s">
        <v>215</v>
      </c>
      <c r="X2" s="6" t="s">
        <v>54</v>
      </c>
      <c r="Y2" s="6" t="s">
        <v>216</v>
      </c>
      <c r="Z2" s="6" t="s">
        <v>54</v>
      </c>
      <c r="AA2" s="6" t="s">
        <v>217</v>
      </c>
      <c r="AB2" s="6" t="s">
        <v>54</v>
      </c>
      <c r="AC2" s="6" t="s">
        <v>218</v>
      </c>
      <c r="AD2" s="6" t="s">
        <v>54</v>
      </c>
      <c r="AE2" s="6" t="s">
        <v>219</v>
      </c>
      <c r="AF2" s="6" t="s">
        <v>54</v>
      </c>
      <c r="AG2" s="6" t="s">
        <v>208</v>
      </c>
      <c r="AH2" s="6" t="s">
        <v>54</v>
      </c>
      <c r="AI2" s="6" t="s">
        <v>220</v>
      </c>
      <c r="AJ2" s="6" t="s">
        <v>54</v>
      </c>
      <c r="AK2" s="6" t="s">
        <v>210</v>
      </c>
      <c r="AL2" s="6" t="s">
        <v>54</v>
      </c>
      <c r="AM2" s="6" t="s">
        <v>211</v>
      </c>
      <c r="AN2" s="6" t="s">
        <v>54</v>
      </c>
      <c r="AO2" s="6" t="s">
        <v>212</v>
      </c>
      <c r="AP2" s="6" t="s">
        <v>54</v>
      </c>
      <c r="AQ2" s="6" t="s">
        <v>213</v>
      </c>
      <c r="AR2" s="6" t="s">
        <v>54</v>
      </c>
      <c r="AS2" s="6" t="s">
        <v>214</v>
      </c>
      <c r="AT2" s="6" t="s">
        <v>54</v>
      </c>
      <c r="AU2" s="6" t="s">
        <v>221</v>
      </c>
      <c r="AV2" s="6" t="s">
        <v>54</v>
      </c>
      <c r="AW2" s="6" t="s">
        <v>222</v>
      </c>
      <c r="AX2" s="6" t="s">
        <v>54</v>
      </c>
      <c r="AY2" s="6" t="s">
        <v>217</v>
      </c>
    </row>
    <row r="3" spans="1:52">
      <c r="A3" s="6" t="s">
        <v>53</v>
      </c>
      <c r="B3" s="6">
        <v>0</v>
      </c>
      <c r="C3" s="6" t="s">
        <v>54</v>
      </c>
      <c r="D3" s="6" t="s">
        <v>54</v>
      </c>
      <c r="E3" s="6">
        <v>574160</v>
      </c>
      <c r="F3" s="6">
        <v>0</v>
      </c>
      <c r="G3" s="6">
        <v>608348</v>
      </c>
      <c r="H3" s="6">
        <v>0</v>
      </c>
      <c r="I3" s="6">
        <v>656584</v>
      </c>
      <c r="J3" s="6">
        <v>0</v>
      </c>
      <c r="K3" s="6">
        <v>933316</v>
      </c>
      <c r="L3" s="6">
        <v>0</v>
      </c>
      <c r="M3" s="6">
        <v>1627074</v>
      </c>
      <c r="N3" s="6">
        <v>0</v>
      </c>
      <c r="O3" s="6">
        <v>2741332</v>
      </c>
      <c r="P3" s="6">
        <v>0</v>
      </c>
      <c r="Q3" s="6">
        <v>2746826</v>
      </c>
      <c r="R3" s="6">
        <v>0</v>
      </c>
      <c r="S3" s="6">
        <v>1925314</v>
      </c>
      <c r="T3" s="6">
        <v>-15041</v>
      </c>
      <c r="U3" s="6">
        <v>1857817</v>
      </c>
      <c r="V3" s="6">
        <v>0</v>
      </c>
      <c r="W3" s="6">
        <v>1066518</v>
      </c>
      <c r="X3" s="6">
        <v>0</v>
      </c>
      <c r="Y3" s="6">
        <v>859609</v>
      </c>
      <c r="Z3" s="6">
        <v>0</v>
      </c>
      <c r="AA3" s="6">
        <v>628061</v>
      </c>
      <c r="AB3" s="6">
        <v>843</v>
      </c>
      <c r="AC3" s="6">
        <v>555539</v>
      </c>
      <c r="AD3" s="6">
        <v>0</v>
      </c>
      <c r="AE3" s="6">
        <v>643814</v>
      </c>
      <c r="AF3" s="6">
        <v>0</v>
      </c>
      <c r="AG3" s="6">
        <v>94941</v>
      </c>
      <c r="AH3" s="6">
        <v>0</v>
      </c>
      <c r="AI3" s="6">
        <v>1050698</v>
      </c>
      <c r="AJ3" s="6">
        <v>0</v>
      </c>
      <c r="AK3" s="6">
        <v>1528596</v>
      </c>
      <c r="AL3" s="6">
        <v>0</v>
      </c>
      <c r="AM3" s="6">
        <v>2075201</v>
      </c>
      <c r="AN3" s="6">
        <v>0</v>
      </c>
      <c r="AO3" s="6">
        <v>2261534</v>
      </c>
      <c r="AP3" s="6">
        <v>0</v>
      </c>
      <c r="AQ3" s="6">
        <v>1998341</v>
      </c>
      <c r="AR3" s="6">
        <v>-209</v>
      </c>
      <c r="AS3" s="6">
        <v>1454935</v>
      </c>
      <c r="AT3" s="6">
        <v>0</v>
      </c>
      <c r="AU3" s="6">
        <v>1100523</v>
      </c>
      <c r="AV3" s="6">
        <v>0</v>
      </c>
      <c r="AW3" s="6">
        <v>894130</v>
      </c>
      <c r="AX3" s="6">
        <v>0</v>
      </c>
      <c r="AY3" s="6">
        <v>699481</v>
      </c>
      <c r="AZ3" s="6">
        <v>0</v>
      </c>
    </row>
    <row r="5" spans="1:52">
      <c r="A5" s="6" t="s">
        <v>55</v>
      </c>
      <c r="B5" s="6">
        <v>0</v>
      </c>
      <c r="C5" s="6" t="s">
        <v>54</v>
      </c>
      <c r="D5" s="6" t="s">
        <v>54</v>
      </c>
      <c r="E5" s="6">
        <v>741645</v>
      </c>
      <c r="F5" s="6">
        <v>1456</v>
      </c>
      <c r="G5" s="6">
        <v>824983</v>
      </c>
      <c r="H5" s="6">
        <v>-1023</v>
      </c>
      <c r="I5" s="6">
        <v>892160</v>
      </c>
      <c r="J5" s="6">
        <v>1168</v>
      </c>
      <c r="K5" s="6">
        <v>1316525</v>
      </c>
      <c r="L5" s="6">
        <v>2141</v>
      </c>
      <c r="M5" s="6">
        <v>2708940</v>
      </c>
      <c r="N5" s="6">
        <v>-6067</v>
      </c>
      <c r="O5" s="6">
        <v>6180577</v>
      </c>
      <c r="P5" s="6">
        <v>-2901</v>
      </c>
      <c r="Q5" s="6">
        <v>6492596</v>
      </c>
      <c r="R5" s="6">
        <v>-6926</v>
      </c>
      <c r="S5" s="6">
        <v>4133294</v>
      </c>
      <c r="T5" s="6">
        <v>10298</v>
      </c>
      <c r="U5" s="6">
        <v>3568740</v>
      </c>
      <c r="V5" s="6">
        <v>-2737</v>
      </c>
      <c r="W5" s="6">
        <v>1847187</v>
      </c>
      <c r="X5" s="6">
        <v>-296</v>
      </c>
      <c r="Y5" s="6">
        <v>1088694</v>
      </c>
      <c r="Z5" s="6">
        <v>-9644</v>
      </c>
      <c r="AA5" s="6">
        <v>1857306</v>
      </c>
      <c r="AB5" s="6">
        <v>-985332</v>
      </c>
      <c r="AC5" s="6">
        <v>777580</v>
      </c>
      <c r="AD5" s="6">
        <v>-17644</v>
      </c>
      <c r="AE5" s="6">
        <v>855386</v>
      </c>
      <c r="AF5" s="6">
        <v>-4057</v>
      </c>
      <c r="AG5" s="6">
        <v>632731</v>
      </c>
      <c r="AH5" s="6">
        <v>286414</v>
      </c>
      <c r="AI5" s="6">
        <v>1362089</v>
      </c>
      <c r="AJ5" s="6">
        <v>-52</v>
      </c>
      <c r="AK5" s="6">
        <v>2436572</v>
      </c>
      <c r="AL5" s="6">
        <v>-21183</v>
      </c>
      <c r="AM5" s="6">
        <v>3541497</v>
      </c>
      <c r="AN5" s="6">
        <v>-4825</v>
      </c>
      <c r="AO5" s="6">
        <v>4224483</v>
      </c>
      <c r="AP5" s="6">
        <v>-20621</v>
      </c>
      <c r="AQ5" s="6">
        <v>3788579</v>
      </c>
      <c r="AR5" s="6">
        <v>-2387</v>
      </c>
      <c r="AS5" s="6">
        <v>2109000</v>
      </c>
      <c r="AT5" s="6">
        <v>25526</v>
      </c>
      <c r="AU5" s="6">
        <v>1600827</v>
      </c>
      <c r="AV5" s="6">
        <v>-97165</v>
      </c>
      <c r="AW5" s="6">
        <v>1077932</v>
      </c>
      <c r="AX5" s="6">
        <v>10312</v>
      </c>
      <c r="AY5" s="6">
        <v>874561</v>
      </c>
      <c r="AZ5" s="6">
        <v>-10</v>
      </c>
    </row>
    <row r="7" spans="1:52">
      <c r="A7" s="6" t="s">
        <v>56</v>
      </c>
      <c r="B7" s="6">
        <v>16206</v>
      </c>
      <c r="C7" s="6" t="s">
        <v>57</v>
      </c>
      <c r="D7" s="6" t="s">
        <v>58</v>
      </c>
      <c r="E7" s="6">
        <v>0</v>
      </c>
      <c r="F7" s="6">
        <v>0</v>
      </c>
      <c r="G7" s="6">
        <v>0</v>
      </c>
      <c r="H7" s="6">
        <v>0</v>
      </c>
      <c r="I7" s="6">
        <v>717</v>
      </c>
      <c r="J7" s="6">
        <v>0</v>
      </c>
      <c r="K7" s="6">
        <v>6739</v>
      </c>
      <c r="L7" s="6">
        <v>0</v>
      </c>
      <c r="M7" s="6">
        <v>10964</v>
      </c>
      <c r="N7" s="6">
        <v>0</v>
      </c>
      <c r="O7" s="6">
        <v>19976</v>
      </c>
      <c r="P7" s="6">
        <v>0</v>
      </c>
      <c r="Q7" s="6">
        <v>17837</v>
      </c>
      <c r="R7" s="6">
        <v>0</v>
      </c>
      <c r="S7" s="6">
        <v>12023</v>
      </c>
      <c r="T7" s="6">
        <v>0</v>
      </c>
      <c r="U7" s="6">
        <v>12629</v>
      </c>
      <c r="V7" s="6">
        <v>0</v>
      </c>
      <c r="W7" s="6">
        <v>1785</v>
      </c>
      <c r="X7" s="6">
        <v>0</v>
      </c>
      <c r="Y7" s="6">
        <v>1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11" spans="1:52">
      <c r="A11" s="6" t="s">
        <v>56</v>
      </c>
      <c r="B11" s="6">
        <v>161306</v>
      </c>
      <c r="C11" s="6" t="s">
        <v>59</v>
      </c>
      <c r="D11" s="6" t="s">
        <v>58</v>
      </c>
      <c r="E11" s="6">
        <v>0</v>
      </c>
      <c r="F11" s="6">
        <v>0</v>
      </c>
      <c r="G11" s="6">
        <v>0</v>
      </c>
      <c r="H11" s="6">
        <v>0</v>
      </c>
      <c r="I11" s="6">
        <v>962</v>
      </c>
      <c r="J11" s="6">
        <v>0</v>
      </c>
      <c r="K11" s="6">
        <v>3121</v>
      </c>
      <c r="L11" s="6">
        <v>0</v>
      </c>
      <c r="M11" s="6">
        <v>10524</v>
      </c>
      <c r="N11" s="6">
        <v>0</v>
      </c>
      <c r="O11" s="6">
        <v>24437</v>
      </c>
      <c r="P11" s="6">
        <v>0</v>
      </c>
      <c r="Q11" s="6">
        <v>23591</v>
      </c>
      <c r="R11" s="6">
        <v>0</v>
      </c>
      <c r="S11" s="6">
        <v>18871</v>
      </c>
      <c r="T11" s="6">
        <v>0</v>
      </c>
      <c r="U11" s="6">
        <v>16932</v>
      </c>
      <c r="V11" s="6">
        <v>0</v>
      </c>
      <c r="W11" s="6">
        <v>5812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231</v>
      </c>
      <c r="AJ11" s="6">
        <v>0</v>
      </c>
      <c r="AK11" s="6">
        <v>13663</v>
      </c>
      <c r="AL11" s="6">
        <v>0</v>
      </c>
      <c r="AM11" s="6">
        <v>16827</v>
      </c>
      <c r="AN11" s="6">
        <v>0</v>
      </c>
      <c r="AO11" s="6">
        <v>19803</v>
      </c>
      <c r="AP11" s="6">
        <v>0</v>
      </c>
      <c r="AQ11" s="6">
        <v>16241</v>
      </c>
      <c r="AR11" s="6">
        <v>0</v>
      </c>
      <c r="AS11" s="6">
        <v>9379</v>
      </c>
      <c r="AT11" s="6">
        <v>0</v>
      </c>
      <c r="AU11" s="6">
        <v>3862</v>
      </c>
      <c r="AV11" s="6">
        <v>0</v>
      </c>
      <c r="AW11" s="6">
        <v>19</v>
      </c>
      <c r="AX11" s="6">
        <v>0</v>
      </c>
      <c r="AY11" s="6">
        <v>0</v>
      </c>
      <c r="AZ11" s="6">
        <v>0</v>
      </c>
    </row>
    <row r="15" spans="1:52">
      <c r="A15" s="6" t="s">
        <v>56</v>
      </c>
      <c r="B15" s="6">
        <v>161561</v>
      </c>
      <c r="C15" s="6" t="s">
        <v>60</v>
      </c>
      <c r="D15" s="6" t="s">
        <v>58</v>
      </c>
      <c r="E15" s="6">
        <v>0</v>
      </c>
      <c r="F15" s="6">
        <v>0</v>
      </c>
      <c r="G15" s="6">
        <v>0</v>
      </c>
      <c r="H15" s="6">
        <v>0</v>
      </c>
      <c r="I15" s="6">
        <v>514</v>
      </c>
      <c r="J15" s="6">
        <v>0</v>
      </c>
      <c r="K15" s="6">
        <v>3709</v>
      </c>
      <c r="L15" s="6">
        <v>0</v>
      </c>
      <c r="M15" s="6">
        <v>7058</v>
      </c>
      <c r="N15" s="6">
        <v>0</v>
      </c>
      <c r="O15" s="6">
        <v>8218</v>
      </c>
      <c r="P15" s="6">
        <v>0</v>
      </c>
      <c r="Q15" s="6">
        <v>6977</v>
      </c>
      <c r="R15" s="6">
        <v>0</v>
      </c>
      <c r="S15" s="6">
        <v>6806</v>
      </c>
      <c r="T15" s="6">
        <v>0</v>
      </c>
      <c r="U15" s="6">
        <v>5896</v>
      </c>
      <c r="V15" s="6">
        <v>0</v>
      </c>
      <c r="W15" s="6">
        <v>1276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8</v>
      </c>
      <c r="AF15" s="6">
        <v>0</v>
      </c>
      <c r="AG15" s="6">
        <v>684</v>
      </c>
      <c r="AH15" s="6">
        <v>0</v>
      </c>
      <c r="AI15" s="6">
        <v>3788</v>
      </c>
      <c r="AJ15" s="6">
        <v>0</v>
      </c>
      <c r="AK15" s="6">
        <v>6306</v>
      </c>
      <c r="AL15" s="6">
        <v>0</v>
      </c>
      <c r="AM15" s="6">
        <v>5963</v>
      </c>
      <c r="AN15" s="6">
        <v>0</v>
      </c>
      <c r="AO15" s="6">
        <v>4889</v>
      </c>
      <c r="AP15" s="6">
        <v>0</v>
      </c>
      <c r="AQ15" s="6">
        <v>5890</v>
      </c>
      <c r="AR15" s="6">
        <v>0</v>
      </c>
      <c r="AS15" s="6">
        <v>1934</v>
      </c>
      <c r="AT15" s="6">
        <v>0</v>
      </c>
      <c r="AU15" s="6">
        <v>2713</v>
      </c>
      <c r="AV15" s="6">
        <v>0</v>
      </c>
      <c r="AW15" s="6">
        <v>344</v>
      </c>
      <c r="AX15" s="6">
        <v>0</v>
      </c>
      <c r="AY15" s="6">
        <v>0</v>
      </c>
      <c r="AZ15" s="6">
        <v>0</v>
      </c>
    </row>
    <row r="19" spans="1:52">
      <c r="A19" s="6" t="s">
        <v>56</v>
      </c>
      <c r="B19" s="6">
        <v>166435</v>
      </c>
      <c r="C19" s="6" t="s">
        <v>61</v>
      </c>
      <c r="D19" s="6" t="s">
        <v>58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1322</v>
      </c>
      <c r="L19" s="6">
        <v>0</v>
      </c>
      <c r="M19" s="6">
        <v>4341</v>
      </c>
      <c r="N19" s="6">
        <v>0</v>
      </c>
      <c r="O19" s="6">
        <v>9269</v>
      </c>
      <c r="P19" s="6">
        <v>0</v>
      </c>
      <c r="Q19" s="6">
        <v>7976</v>
      </c>
      <c r="R19" s="6">
        <v>0</v>
      </c>
      <c r="S19" s="6">
        <v>4662</v>
      </c>
      <c r="T19" s="6">
        <v>0</v>
      </c>
      <c r="U19" s="6">
        <v>3942</v>
      </c>
      <c r="V19" s="6">
        <v>0</v>
      </c>
      <c r="W19" s="6">
        <v>170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-290944</v>
      </c>
      <c r="AH19" s="6">
        <v>291010</v>
      </c>
      <c r="AI19" s="6">
        <v>3572</v>
      </c>
      <c r="AJ19" s="6">
        <v>0</v>
      </c>
      <c r="AK19" s="6">
        <v>6806</v>
      </c>
      <c r="AL19" s="6">
        <v>0</v>
      </c>
      <c r="AM19" s="6">
        <v>10455</v>
      </c>
      <c r="AN19" s="6">
        <v>0</v>
      </c>
      <c r="AO19" s="6">
        <v>10535</v>
      </c>
      <c r="AP19" s="6">
        <v>0</v>
      </c>
      <c r="AQ19" s="6">
        <v>9458</v>
      </c>
      <c r="AR19" s="6">
        <v>0</v>
      </c>
      <c r="AS19" s="6">
        <v>3618</v>
      </c>
      <c r="AT19" s="6">
        <v>0</v>
      </c>
      <c r="AU19" s="6">
        <v>2374</v>
      </c>
      <c r="AV19" s="6">
        <v>0</v>
      </c>
      <c r="AW19" s="6">
        <v>262</v>
      </c>
      <c r="AX19" s="6">
        <v>0</v>
      </c>
      <c r="AY19" s="6">
        <v>94</v>
      </c>
      <c r="AZ19" s="6">
        <v>0</v>
      </c>
    </row>
    <row r="23" spans="1:52">
      <c r="A23" s="6" t="s">
        <v>56</v>
      </c>
      <c r="B23" s="6">
        <v>166507</v>
      </c>
      <c r="C23" s="6" t="s">
        <v>62</v>
      </c>
      <c r="D23" s="6" t="s">
        <v>63</v>
      </c>
      <c r="E23" s="6">
        <v>401</v>
      </c>
      <c r="F23" s="6">
        <v>0</v>
      </c>
      <c r="G23" s="6">
        <v>443</v>
      </c>
      <c r="H23" s="6">
        <v>0</v>
      </c>
      <c r="I23" s="6">
        <v>609</v>
      </c>
      <c r="J23" s="6">
        <v>0</v>
      </c>
      <c r="K23" s="6">
        <v>1698</v>
      </c>
      <c r="L23" s="6">
        <v>0</v>
      </c>
      <c r="M23" s="6">
        <v>5136</v>
      </c>
      <c r="N23" s="6">
        <v>0</v>
      </c>
      <c r="O23" s="6">
        <v>11912</v>
      </c>
      <c r="P23" s="6">
        <v>0</v>
      </c>
      <c r="Q23" s="6">
        <v>10555</v>
      </c>
      <c r="R23" s="6">
        <v>0</v>
      </c>
      <c r="S23" s="6">
        <v>6549</v>
      </c>
      <c r="T23" s="6">
        <v>0</v>
      </c>
      <c r="U23" s="6">
        <v>6296</v>
      </c>
      <c r="V23" s="6">
        <v>0</v>
      </c>
      <c r="W23" s="6">
        <v>972</v>
      </c>
      <c r="X23" s="6">
        <v>0</v>
      </c>
      <c r="Y23" s="6">
        <v>792</v>
      </c>
      <c r="Z23" s="6">
        <v>0</v>
      </c>
      <c r="AA23" s="6">
        <v>659</v>
      </c>
      <c r="AB23" s="6">
        <v>0</v>
      </c>
      <c r="AC23" s="6">
        <v>435</v>
      </c>
      <c r="AD23" s="6">
        <v>0</v>
      </c>
      <c r="AE23" s="6">
        <v>503</v>
      </c>
      <c r="AF23" s="6">
        <v>0</v>
      </c>
      <c r="AG23" s="6">
        <v>1004</v>
      </c>
      <c r="AH23" s="6">
        <v>0</v>
      </c>
      <c r="AI23" s="6">
        <v>3466</v>
      </c>
      <c r="AJ23" s="6">
        <v>0</v>
      </c>
      <c r="AK23" s="6">
        <v>6060</v>
      </c>
      <c r="AL23" s="6">
        <v>0</v>
      </c>
      <c r="AM23" s="6">
        <v>7735</v>
      </c>
      <c r="AN23" s="6">
        <v>0</v>
      </c>
      <c r="AO23" s="6">
        <v>8014</v>
      </c>
      <c r="AP23" s="6">
        <v>0</v>
      </c>
      <c r="AQ23" s="6">
        <v>8600</v>
      </c>
      <c r="AR23" s="6">
        <v>0</v>
      </c>
      <c r="AS23" s="6">
        <v>4052</v>
      </c>
      <c r="AT23" s="6">
        <v>0</v>
      </c>
      <c r="AU23" s="6">
        <v>3998</v>
      </c>
      <c r="AV23" s="6">
        <v>0</v>
      </c>
      <c r="AW23" s="6">
        <v>949</v>
      </c>
      <c r="AX23" s="6">
        <v>0</v>
      </c>
      <c r="AY23" s="6">
        <v>577</v>
      </c>
      <c r="AZ23" s="6">
        <v>0</v>
      </c>
    </row>
    <row r="28" spans="1:52">
      <c r="A28" s="6" t="s">
        <v>56</v>
      </c>
      <c r="B28" s="6">
        <v>166544</v>
      </c>
      <c r="C28" s="6" t="s">
        <v>65</v>
      </c>
      <c r="D28" s="6" t="s">
        <v>58</v>
      </c>
      <c r="E28" s="6">
        <v>1242</v>
      </c>
      <c r="F28" s="6">
        <v>0</v>
      </c>
      <c r="G28" s="6">
        <v>257</v>
      </c>
      <c r="H28" s="6">
        <v>0</v>
      </c>
      <c r="I28" s="6">
        <v>0</v>
      </c>
      <c r="J28" s="6">
        <v>0</v>
      </c>
      <c r="K28" s="6">
        <v>2859</v>
      </c>
      <c r="L28" s="6">
        <v>0</v>
      </c>
      <c r="M28" s="6">
        <v>9936</v>
      </c>
      <c r="N28" s="6">
        <v>0</v>
      </c>
      <c r="O28" s="6">
        <v>20683</v>
      </c>
      <c r="P28" s="6">
        <v>0</v>
      </c>
      <c r="Q28" s="6">
        <v>27524</v>
      </c>
      <c r="R28" s="6">
        <v>0</v>
      </c>
      <c r="S28" s="6">
        <v>21865</v>
      </c>
      <c r="T28" s="6">
        <v>0</v>
      </c>
      <c r="U28" s="6">
        <v>14051</v>
      </c>
      <c r="V28" s="6">
        <v>0</v>
      </c>
      <c r="W28" s="6">
        <v>11185</v>
      </c>
      <c r="X28" s="6">
        <v>0</v>
      </c>
      <c r="Y28" s="6">
        <v>1477</v>
      </c>
      <c r="Z28" s="6">
        <v>0</v>
      </c>
      <c r="AA28" s="6">
        <v>508</v>
      </c>
      <c r="AB28" s="6">
        <v>0</v>
      </c>
      <c r="AC28" s="6">
        <v>174</v>
      </c>
      <c r="AD28" s="6">
        <v>0</v>
      </c>
      <c r="AE28" s="6">
        <v>55</v>
      </c>
      <c r="AF28" s="6">
        <v>0</v>
      </c>
      <c r="AG28" s="6">
        <v>1336</v>
      </c>
      <c r="AH28" s="6">
        <v>0</v>
      </c>
      <c r="AI28" s="6">
        <v>2154</v>
      </c>
      <c r="AJ28" s="6">
        <v>0</v>
      </c>
      <c r="AK28" s="6">
        <v>12202</v>
      </c>
      <c r="AL28" s="6">
        <v>0</v>
      </c>
      <c r="AM28" s="6">
        <v>14572</v>
      </c>
      <c r="AN28" s="6">
        <v>0</v>
      </c>
      <c r="AO28" s="6">
        <v>20040</v>
      </c>
      <c r="AP28" s="6">
        <v>0</v>
      </c>
      <c r="AQ28" s="6">
        <v>17647</v>
      </c>
      <c r="AR28" s="6">
        <v>0</v>
      </c>
      <c r="AS28" s="6">
        <v>13383</v>
      </c>
      <c r="AT28" s="6">
        <v>0</v>
      </c>
      <c r="AU28" s="6">
        <v>6059</v>
      </c>
      <c r="AV28" s="6">
        <v>0</v>
      </c>
      <c r="AW28" s="6">
        <v>2857</v>
      </c>
      <c r="AX28" s="6">
        <v>0</v>
      </c>
      <c r="AY28" s="6">
        <v>2463</v>
      </c>
      <c r="AZ28" s="6">
        <v>0</v>
      </c>
    </row>
    <row r="33" spans="1:52">
      <c r="A33" s="6" t="s">
        <v>56</v>
      </c>
      <c r="B33" s="6">
        <v>250042</v>
      </c>
      <c r="C33" s="6" t="s">
        <v>66</v>
      </c>
      <c r="D33" s="6" t="s">
        <v>58</v>
      </c>
      <c r="E33" s="6">
        <v>217</v>
      </c>
      <c r="F33" s="6">
        <v>0</v>
      </c>
      <c r="G33" s="6">
        <v>0</v>
      </c>
      <c r="H33" s="6">
        <v>0</v>
      </c>
      <c r="I33" s="6">
        <v>350</v>
      </c>
      <c r="J33" s="6">
        <v>0</v>
      </c>
      <c r="K33" s="6">
        <v>25</v>
      </c>
      <c r="L33" s="6">
        <v>0</v>
      </c>
      <c r="M33" s="6">
        <v>2952</v>
      </c>
      <c r="N33" s="6">
        <v>0</v>
      </c>
      <c r="O33" s="6">
        <v>5315</v>
      </c>
      <c r="P33" s="6">
        <v>0</v>
      </c>
      <c r="Q33" s="6">
        <v>4034</v>
      </c>
      <c r="R33" s="6">
        <v>0</v>
      </c>
      <c r="S33" s="6">
        <v>3191</v>
      </c>
      <c r="T33" s="6">
        <v>0</v>
      </c>
      <c r="U33" s="6">
        <v>3374</v>
      </c>
      <c r="V33" s="6">
        <v>0</v>
      </c>
      <c r="W33" s="6">
        <v>561</v>
      </c>
      <c r="X33" s="6">
        <v>0</v>
      </c>
      <c r="Y33" s="6">
        <v>44</v>
      </c>
      <c r="Z33" s="6">
        <v>0</v>
      </c>
      <c r="AA33" s="6">
        <v>23</v>
      </c>
      <c r="AB33" s="6">
        <v>0</v>
      </c>
      <c r="AC33" s="6">
        <v>13</v>
      </c>
      <c r="AD33" s="6">
        <v>0</v>
      </c>
      <c r="AE33" s="6">
        <v>22</v>
      </c>
      <c r="AF33" s="6">
        <v>0</v>
      </c>
      <c r="AG33" s="6">
        <v>55</v>
      </c>
      <c r="AH33" s="6">
        <v>0</v>
      </c>
      <c r="AI33" s="6">
        <v>513</v>
      </c>
      <c r="AJ33" s="6">
        <v>0</v>
      </c>
      <c r="AK33" s="6">
        <v>4029</v>
      </c>
      <c r="AL33" s="6">
        <v>0</v>
      </c>
      <c r="AM33" s="6">
        <v>3076</v>
      </c>
      <c r="AN33" s="6">
        <v>0</v>
      </c>
      <c r="AO33" s="6">
        <v>2440</v>
      </c>
      <c r="AP33" s="6">
        <v>0</v>
      </c>
      <c r="AQ33" s="6">
        <v>2719</v>
      </c>
      <c r="AR33" s="6">
        <v>0</v>
      </c>
      <c r="AS33" s="6">
        <v>2037</v>
      </c>
      <c r="AT33" s="6">
        <v>0</v>
      </c>
      <c r="AU33" s="6">
        <v>1020</v>
      </c>
      <c r="AV33" s="6">
        <v>0</v>
      </c>
      <c r="AW33" s="6">
        <v>103</v>
      </c>
      <c r="AX33" s="6">
        <v>0</v>
      </c>
      <c r="AY33" s="6">
        <v>97</v>
      </c>
      <c r="AZ33" s="6">
        <v>0</v>
      </c>
    </row>
    <row r="38" spans="1:52">
      <c r="A38" s="6" t="s">
        <v>56</v>
      </c>
      <c r="B38" s="6">
        <v>250106</v>
      </c>
      <c r="C38" s="6" t="s">
        <v>67</v>
      </c>
      <c r="D38" s="6" t="s">
        <v>58</v>
      </c>
      <c r="E38" s="6">
        <v>3801</v>
      </c>
      <c r="F38" s="6">
        <v>0</v>
      </c>
      <c r="G38" s="6">
        <v>3606</v>
      </c>
      <c r="H38" s="6">
        <v>0</v>
      </c>
      <c r="I38" s="6">
        <v>3843</v>
      </c>
      <c r="J38" s="6">
        <v>0</v>
      </c>
      <c r="K38" s="6">
        <v>6984</v>
      </c>
      <c r="L38" s="6">
        <v>0</v>
      </c>
      <c r="M38" s="6">
        <v>9855</v>
      </c>
      <c r="N38" s="6">
        <v>0</v>
      </c>
      <c r="O38" s="6">
        <v>17621</v>
      </c>
      <c r="P38" s="6">
        <v>0</v>
      </c>
      <c r="Q38" s="6">
        <v>16834</v>
      </c>
      <c r="R38" s="6">
        <v>0</v>
      </c>
      <c r="S38" s="6">
        <v>13790</v>
      </c>
      <c r="T38" s="6">
        <v>0</v>
      </c>
      <c r="U38" s="6">
        <v>13811</v>
      </c>
      <c r="V38" s="6">
        <v>0</v>
      </c>
      <c r="W38" s="6">
        <v>9616</v>
      </c>
      <c r="X38" s="6">
        <v>0</v>
      </c>
      <c r="Y38" s="6">
        <v>4555</v>
      </c>
      <c r="Z38" s="6">
        <v>0</v>
      </c>
      <c r="AA38" s="6">
        <v>2533</v>
      </c>
      <c r="AB38" s="6">
        <v>0</v>
      </c>
      <c r="AC38" s="6">
        <v>2740</v>
      </c>
      <c r="AD38" s="6">
        <v>0</v>
      </c>
      <c r="AE38" s="6">
        <v>1300</v>
      </c>
      <c r="AF38" s="6">
        <v>0</v>
      </c>
      <c r="AG38" s="6">
        <v>3647</v>
      </c>
      <c r="AH38" s="6">
        <v>0</v>
      </c>
      <c r="AI38" s="6">
        <v>7018</v>
      </c>
      <c r="AJ38" s="6">
        <v>0</v>
      </c>
      <c r="AK38" s="6">
        <v>10453</v>
      </c>
      <c r="AL38" s="6">
        <v>0</v>
      </c>
      <c r="AM38" s="6">
        <v>13915</v>
      </c>
      <c r="AN38" s="6">
        <v>0</v>
      </c>
      <c r="AO38" s="6">
        <v>14400</v>
      </c>
      <c r="AP38" s="6">
        <v>0</v>
      </c>
      <c r="AQ38" s="6">
        <v>11967</v>
      </c>
      <c r="AR38" s="6">
        <v>0</v>
      </c>
      <c r="AS38" s="6">
        <v>11230</v>
      </c>
      <c r="AT38" s="6">
        <v>0</v>
      </c>
      <c r="AU38" s="6">
        <v>10947</v>
      </c>
      <c r="AV38" s="6">
        <v>0</v>
      </c>
      <c r="AW38" s="6">
        <v>9279</v>
      </c>
      <c r="AX38" s="6">
        <v>0</v>
      </c>
      <c r="AY38" s="6">
        <v>6325</v>
      </c>
      <c r="AZ38" s="6">
        <v>0</v>
      </c>
    </row>
    <row r="42" spans="1:52">
      <c r="A42" s="6" t="s">
        <v>56</v>
      </c>
      <c r="B42" s="6">
        <v>250117</v>
      </c>
      <c r="C42" s="6" t="s">
        <v>68</v>
      </c>
      <c r="D42" s="6" t="s">
        <v>69</v>
      </c>
      <c r="E42" s="6">
        <v>7852</v>
      </c>
      <c r="F42" s="6">
        <v>0</v>
      </c>
      <c r="G42" s="6">
        <v>5693</v>
      </c>
      <c r="H42" s="6">
        <v>0</v>
      </c>
      <c r="I42" s="6">
        <v>6341</v>
      </c>
      <c r="J42" s="6">
        <v>0</v>
      </c>
      <c r="K42" s="6">
        <v>6136</v>
      </c>
      <c r="L42" s="6">
        <v>0</v>
      </c>
      <c r="M42" s="6">
        <v>6793</v>
      </c>
      <c r="N42" s="6">
        <v>0</v>
      </c>
      <c r="O42" s="6">
        <v>6367</v>
      </c>
      <c r="P42" s="6">
        <v>0</v>
      </c>
      <c r="Q42" s="6">
        <v>6895</v>
      </c>
      <c r="R42" s="6">
        <v>0</v>
      </c>
      <c r="S42" s="6">
        <v>6236</v>
      </c>
      <c r="T42" s="6">
        <v>0</v>
      </c>
      <c r="U42" s="6">
        <v>6697</v>
      </c>
      <c r="V42" s="6">
        <v>0</v>
      </c>
      <c r="W42" s="6">
        <v>7193</v>
      </c>
      <c r="X42" s="6">
        <v>0</v>
      </c>
      <c r="Y42" s="6">
        <v>6927</v>
      </c>
      <c r="Z42" s="6">
        <v>0</v>
      </c>
      <c r="AA42" s="6">
        <v>6592</v>
      </c>
      <c r="AB42" s="6">
        <v>0</v>
      </c>
      <c r="AC42" s="6">
        <v>6273</v>
      </c>
      <c r="AD42" s="6">
        <v>0</v>
      </c>
      <c r="AE42" s="6">
        <v>5704</v>
      </c>
      <c r="AF42" s="6">
        <v>0</v>
      </c>
      <c r="AG42" s="6">
        <v>6969</v>
      </c>
      <c r="AH42" s="6">
        <v>0</v>
      </c>
      <c r="AI42" s="6">
        <v>7017</v>
      </c>
      <c r="AJ42" s="6">
        <v>0</v>
      </c>
      <c r="AK42" s="6">
        <v>8154</v>
      </c>
      <c r="AL42" s="6">
        <v>0</v>
      </c>
      <c r="AM42" s="6">
        <v>7650</v>
      </c>
      <c r="AN42" s="6">
        <v>0</v>
      </c>
      <c r="AO42" s="6">
        <v>8639</v>
      </c>
      <c r="AP42" s="6">
        <v>0</v>
      </c>
      <c r="AQ42" s="6">
        <v>7782</v>
      </c>
      <c r="AR42" s="6">
        <v>0</v>
      </c>
      <c r="AS42" s="6">
        <v>8385</v>
      </c>
      <c r="AT42" s="6">
        <v>0</v>
      </c>
      <c r="AU42" s="6">
        <v>9428</v>
      </c>
      <c r="AV42" s="6">
        <v>0</v>
      </c>
      <c r="AW42" s="6">
        <v>8205</v>
      </c>
      <c r="AX42" s="6">
        <v>0</v>
      </c>
      <c r="AY42" s="6">
        <v>8112</v>
      </c>
      <c r="AZ42" s="6">
        <v>0</v>
      </c>
    </row>
    <row r="46" spans="1:52">
      <c r="A46" s="6" t="s">
        <v>56</v>
      </c>
      <c r="B46" s="6">
        <v>250493</v>
      </c>
      <c r="C46" s="6" t="s">
        <v>70</v>
      </c>
      <c r="D46" s="6" t="s">
        <v>58</v>
      </c>
      <c r="E46" s="6">
        <v>0</v>
      </c>
      <c r="F46" s="6">
        <v>0</v>
      </c>
      <c r="G46" s="6">
        <v>0</v>
      </c>
      <c r="H46" s="6">
        <v>0</v>
      </c>
      <c r="I46" s="6">
        <v>61</v>
      </c>
      <c r="J46" s="6">
        <v>0</v>
      </c>
      <c r="K46" s="6">
        <v>4855</v>
      </c>
      <c r="L46" s="6">
        <v>0</v>
      </c>
      <c r="M46" s="6">
        <v>10541</v>
      </c>
      <c r="N46" s="6">
        <v>0</v>
      </c>
      <c r="O46" s="6">
        <v>29179</v>
      </c>
      <c r="P46" s="6">
        <v>0</v>
      </c>
      <c r="Q46" s="6">
        <v>27418</v>
      </c>
      <c r="R46" s="6">
        <v>0</v>
      </c>
      <c r="S46" s="6">
        <v>17910</v>
      </c>
      <c r="T46" s="6">
        <v>0</v>
      </c>
      <c r="U46" s="6">
        <v>12601</v>
      </c>
      <c r="V46" s="6">
        <v>0</v>
      </c>
      <c r="W46" s="6">
        <v>5280</v>
      </c>
      <c r="X46" s="6">
        <v>0</v>
      </c>
      <c r="Y46" s="6">
        <v>3119</v>
      </c>
      <c r="Z46" s="6">
        <v>0</v>
      </c>
      <c r="AA46" s="6">
        <v>39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651</v>
      </c>
      <c r="AH46" s="6">
        <v>0</v>
      </c>
      <c r="AI46" s="6">
        <v>4080</v>
      </c>
      <c r="AJ46" s="6">
        <v>0</v>
      </c>
      <c r="AK46" s="6">
        <v>9702</v>
      </c>
      <c r="AL46" s="6">
        <v>0</v>
      </c>
      <c r="AM46" s="6">
        <v>15157</v>
      </c>
      <c r="AN46" s="6">
        <v>0</v>
      </c>
      <c r="AO46" s="6">
        <v>20247</v>
      </c>
      <c r="AP46" s="6">
        <v>0</v>
      </c>
      <c r="AQ46" s="6">
        <v>16716</v>
      </c>
      <c r="AR46" s="6">
        <v>0</v>
      </c>
      <c r="AS46" s="6">
        <v>9120</v>
      </c>
      <c r="AT46" s="6">
        <v>0</v>
      </c>
      <c r="AU46" s="6">
        <v>6571</v>
      </c>
      <c r="AV46" s="6">
        <v>0</v>
      </c>
      <c r="AW46" s="6">
        <v>2548</v>
      </c>
      <c r="AX46" s="6">
        <v>0</v>
      </c>
      <c r="AY46" s="6">
        <v>1197</v>
      </c>
      <c r="AZ46" s="6">
        <v>0</v>
      </c>
    </row>
    <row r="50" spans="1:52">
      <c r="A50" s="6" t="s">
        <v>56</v>
      </c>
      <c r="B50" s="6">
        <v>250494</v>
      </c>
      <c r="C50" s="6" t="s">
        <v>71</v>
      </c>
      <c r="D50" s="6" t="s">
        <v>72</v>
      </c>
      <c r="E50" s="6">
        <v>7094</v>
      </c>
      <c r="F50" s="6">
        <v>0</v>
      </c>
      <c r="G50" s="6">
        <v>2672</v>
      </c>
      <c r="H50" s="6">
        <v>0</v>
      </c>
      <c r="I50" s="6">
        <v>4570</v>
      </c>
      <c r="J50" s="6">
        <v>0</v>
      </c>
      <c r="K50" s="6">
        <v>20598</v>
      </c>
      <c r="L50" s="6">
        <v>0</v>
      </c>
      <c r="M50" s="6">
        <v>43370</v>
      </c>
      <c r="N50" s="6">
        <v>0</v>
      </c>
      <c r="O50" s="6">
        <v>60060</v>
      </c>
      <c r="P50" s="6">
        <v>0</v>
      </c>
      <c r="Q50" s="6">
        <v>65962</v>
      </c>
      <c r="R50" s="6">
        <v>0</v>
      </c>
      <c r="S50" s="6">
        <v>58336</v>
      </c>
      <c r="T50" s="6">
        <v>0</v>
      </c>
      <c r="U50" s="6">
        <v>50299</v>
      </c>
      <c r="V50" s="6">
        <v>0</v>
      </c>
      <c r="W50" s="6">
        <v>46817</v>
      </c>
      <c r="X50" s="6">
        <v>0</v>
      </c>
      <c r="Y50" s="6">
        <v>31662</v>
      </c>
      <c r="Z50" s="6">
        <v>0</v>
      </c>
      <c r="AA50" s="6">
        <v>14918</v>
      </c>
      <c r="AB50" s="6">
        <v>0</v>
      </c>
      <c r="AC50" s="6">
        <v>10290</v>
      </c>
      <c r="AD50" s="6">
        <v>0</v>
      </c>
      <c r="AE50" s="6">
        <v>7628</v>
      </c>
      <c r="AF50" s="6">
        <v>0</v>
      </c>
      <c r="AG50" s="6">
        <v>9144</v>
      </c>
      <c r="AH50" s="6">
        <v>0</v>
      </c>
      <c r="AI50" s="6">
        <v>20874</v>
      </c>
      <c r="AJ50" s="6">
        <v>0</v>
      </c>
      <c r="AK50" s="6">
        <v>50489</v>
      </c>
      <c r="AL50" s="6">
        <v>0</v>
      </c>
      <c r="AM50" s="6">
        <v>49054</v>
      </c>
      <c r="AN50" s="6">
        <v>0</v>
      </c>
      <c r="AO50" s="6">
        <v>64101</v>
      </c>
      <c r="AP50" s="6">
        <v>0</v>
      </c>
      <c r="AQ50" s="6">
        <v>53910</v>
      </c>
      <c r="AR50" s="6">
        <v>0</v>
      </c>
      <c r="AS50" s="6">
        <v>50401</v>
      </c>
      <c r="AT50" s="6">
        <v>0</v>
      </c>
      <c r="AU50" s="6">
        <v>34792</v>
      </c>
      <c r="AV50" s="6">
        <v>0</v>
      </c>
      <c r="AW50" s="6">
        <v>24815</v>
      </c>
      <c r="AX50" s="6">
        <v>0</v>
      </c>
      <c r="AY50" s="6">
        <v>0</v>
      </c>
      <c r="AZ50" s="6">
        <v>0</v>
      </c>
    </row>
    <row r="55" spans="1:52">
      <c r="A55" s="6" t="s">
        <v>56</v>
      </c>
      <c r="B55" s="6">
        <v>250494</v>
      </c>
      <c r="C55" s="6" t="s">
        <v>71</v>
      </c>
      <c r="D55" s="6" t="s">
        <v>73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2614</v>
      </c>
      <c r="V55" s="6">
        <v>0</v>
      </c>
      <c r="W55" s="6">
        <v>0</v>
      </c>
      <c r="X55" s="6">
        <v>0</v>
      </c>
      <c r="Y55" s="6">
        <v>23652</v>
      </c>
      <c r="Z55" s="6">
        <v>34462</v>
      </c>
      <c r="AA55" s="6">
        <v>13256</v>
      </c>
      <c r="AB55" s="6">
        <v>0</v>
      </c>
      <c r="AC55" s="6">
        <v>11943</v>
      </c>
      <c r="AD55" s="6">
        <v>0</v>
      </c>
      <c r="AE55" s="6">
        <v>16978</v>
      </c>
      <c r="AF55" s="6">
        <v>0</v>
      </c>
      <c r="AG55" s="6">
        <v>10390</v>
      </c>
      <c r="AH55" s="6">
        <v>0</v>
      </c>
      <c r="AI55" s="6">
        <v>12227</v>
      </c>
      <c r="AJ55" s="6">
        <v>0</v>
      </c>
      <c r="AK55" s="6">
        <v>14027</v>
      </c>
      <c r="AL55" s="6">
        <v>0</v>
      </c>
      <c r="AM55" s="6">
        <v>14475</v>
      </c>
      <c r="AN55" s="6">
        <v>0</v>
      </c>
      <c r="AO55" s="6">
        <v>13619</v>
      </c>
      <c r="AP55" s="6">
        <v>0</v>
      </c>
      <c r="AQ55" s="6">
        <v>12195</v>
      </c>
      <c r="AR55" s="6">
        <v>0</v>
      </c>
      <c r="AS55" s="6">
        <v>13563</v>
      </c>
      <c r="AT55" s="6">
        <v>0</v>
      </c>
      <c r="AU55" s="6">
        <v>11992</v>
      </c>
      <c r="AV55" s="6">
        <v>0</v>
      </c>
      <c r="AW55" s="6">
        <v>16357</v>
      </c>
      <c r="AX55" s="6">
        <v>0</v>
      </c>
      <c r="AY55" s="6">
        <v>11842</v>
      </c>
      <c r="AZ55" s="6">
        <v>0</v>
      </c>
    </row>
    <row r="59" spans="1:52">
      <c r="A59" s="6" t="s">
        <v>56</v>
      </c>
      <c r="B59" s="6">
        <v>251024</v>
      </c>
      <c r="C59" s="6" t="s">
        <v>75</v>
      </c>
      <c r="D59" s="6" t="s">
        <v>63</v>
      </c>
      <c r="E59" s="6">
        <v>0</v>
      </c>
      <c r="F59" s="6">
        <v>0</v>
      </c>
      <c r="G59" s="6">
        <v>0</v>
      </c>
      <c r="H59" s="6">
        <v>0</v>
      </c>
      <c r="I59" s="6">
        <v>8</v>
      </c>
      <c r="J59" s="6">
        <v>0</v>
      </c>
      <c r="K59" s="6">
        <v>20</v>
      </c>
      <c r="L59" s="6">
        <v>0</v>
      </c>
      <c r="M59" s="6">
        <v>3266</v>
      </c>
      <c r="N59" s="6">
        <v>0</v>
      </c>
      <c r="O59" s="6">
        <v>9658</v>
      </c>
      <c r="P59" s="6">
        <v>0</v>
      </c>
      <c r="Q59" s="6">
        <v>12548</v>
      </c>
      <c r="R59" s="6">
        <v>0</v>
      </c>
      <c r="S59" s="6">
        <v>9670</v>
      </c>
      <c r="T59" s="6">
        <v>0</v>
      </c>
      <c r="U59" s="6">
        <v>5165</v>
      </c>
      <c r="V59" s="6">
        <v>0</v>
      </c>
      <c r="W59" s="6">
        <v>4159</v>
      </c>
      <c r="X59" s="6">
        <v>0</v>
      </c>
      <c r="Y59" s="6">
        <v>205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296</v>
      </c>
      <c r="AJ59" s="6">
        <v>0</v>
      </c>
      <c r="AK59" s="6">
        <v>3423</v>
      </c>
      <c r="AL59" s="6">
        <v>0</v>
      </c>
      <c r="AM59" s="6">
        <v>5818</v>
      </c>
      <c r="AN59" s="6">
        <v>0</v>
      </c>
      <c r="AO59" s="6">
        <v>9081</v>
      </c>
      <c r="AP59" s="6">
        <v>0</v>
      </c>
      <c r="AQ59" s="6">
        <v>7584</v>
      </c>
      <c r="AR59" s="6">
        <v>0</v>
      </c>
      <c r="AS59" s="6">
        <v>4887</v>
      </c>
      <c r="AT59" s="6">
        <v>0</v>
      </c>
      <c r="AU59" s="6">
        <v>1691</v>
      </c>
      <c r="AV59" s="6">
        <v>0</v>
      </c>
      <c r="AW59" s="6">
        <v>1285</v>
      </c>
      <c r="AX59" s="6">
        <v>0</v>
      </c>
      <c r="AY59" s="6">
        <v>27</v>
      </c>
      <c r="AZ59" s="6">
        <v>0</v>
      </c>
    </row>
    <row r="64" spans="1:52">
      <c r="A64" s="6" t="s">
        <v>56</v>
      </c>
      <c r="B64" s="6">
        <v>251027</v>
      </c>
      <c r="C64" s="6" t="s">
        <v>76</v>
      </c>
      <c r="D64" s="6" t="s">
        <v>58</v>
      </c>
      <c r="E64" s="6">
        <v>0</v>
      </c>
      <c r="F64" s="6">
        <v>0</v>
      </c>
      <c r="G64" s="6">
        <v>214</v>
      </c>
      <c r="H64" s="6">
        <v>0</v>
      </c>
      <c r="I64" s="6">
        <v>0</v>
      </c>
      <c r="J64" s="6">
        <v>0</v>
      </c>
      <c r="K64" s="6">
        <v>5322</v>
      </c>
      <c r="L64" s="6">
        <v>0</v>
      </c>
      <c r="M64" s="6">
        <v>2177</v>
      </c>
      <c r="N64" s="6">
        <v>0</v>
      </c>
      <c r="O64" s="6">
        <v>10954</v>
      </c>
      <c r="P64" s="6">
        <v>0</v>
      </c>
      <c r="Q64" s="6">
        <v>9559</v>
      </c>
      <c r="R64" s="6">
        <v>0</v>
      </c>
      <c r="S64" s="6">
        <v>6811</v>
      </c>
      <c r="T64" s="6">
        <v>0</v>
      </c>
      <c r="U64" s="6">
        <v>7422</v>
      </c>
      <c r="V64" s="6">
        <v>0</v>
      </c>
      <c r="W64" s="6">
        <v>3730</v>
      </c>
      <c r="X64" s="6">
        <v>0</v>
      </c>
      <c r="Y64" s="6">
        <v>835</v>
      </c>
      <c r="Z64" s="6">
        <v>0</v>
      </c>
      <c r="AA64" s="6">
        <v>266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10</v>
      </c>
      <c r="AH64" s="6">
        <v>0</v>
      </c>
      <c r="AI64" s="6">
        <v>3017</v>
      </c>
      <c r="AJ64" s="6">
        <v>0</v>
      </c>
      <c r="AK64" s="6">
        <v>6859</v>
      </c>
      <c r="AL64" s="6">
        <v>0</v>
      </c>
      <c r="AM64" s="6">
        <v>8275</v>
      </c>
      <c r="AN64" s="6">
        <v>0</v>
      </c>
      <c r="AO64" s="6">
        <v>8002</v>
      </c>
      <c r="AP64" s="6">
        <v>0</v>
      </c>
      <c r="AQ64" s="6">
        <v>7694</v>
      </c>
      <c r="AR64" s="6">
        <v>0</v>
      </c>
      <c r="AS64" s="6">
        <v>3599</v>
      </c>
      <c r="AT64" s="6">
        <v>0</v>
      </c>
      <c r="AU64" s="6">
        <v>3061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</row>
    <row r="69" spans="1:52">
      <c r="A69" s="6" t="s">
        <v>56</v>
      </c>
      <c r="B69" s="6">
        <v>251060</v>
      </c>
      <c r="C69" s="6" t="s">
        <v>77</v>
      </c>
      <c r="D69" s="6" t="s">
        <v>69</v>
      </c>
      <c r="E69" s="6">
        <v>164759</v>
      </c>
      <c r="F69" s="6">
        <v>0</v>
      </c>
      <c r="G69" s="6">
        <v>221663</v>
      </c>
      <c r="H69" s="6">
        <v>0</v>
      </c>
      <c r="I69" s="6">
        <v>201507</v>
      </c>
      <c r="J69" s="6">
        <v>0</v>
      </c>
      <c r="K69" s="6">
        <v>90119</v>
      </c>
      <c r="L69" s="6">
        <v>0</v>
      </c>
      <c r="M69" s="6">
        <v>1902</v>
      </c>
      <c r="N69" s="6">
        <v>0</v>
      </c>
      <c r="O69" s="6">
        <v>46153</v>
      </c>
      <c r="P69" s="6">
        <v>0</v>
      </c>
      <c r="Q69" s="6">
        <v>8</v>
      </c>
      <c r="R69" s="6">
        <v>0</v>
      </c>
      <c r="S69" s="6">
        <v>0</v>
      </c>
      <c r="T69" s="6">
        <v>0</v>
      </c>
      <c r="U69" s="6">
        <v>8108</v>
      </c>
      <c r="V69" s="6">
        <v>0</v>
      </c>
      <c r="W69" s="6">
        <v>48</v>
      </c>
      <c r="X69" s="6">
        <v>0</v>
      </c>
      <c r="Y69" s="6">
        <v>87608</v>
      </c>
      <c r="Z69" s="6">
        <v>0</v>
      </c>
      <c r="AA69" s="6">
        <v>116734</v>
      </c>
      <c r="AB69" s="6">
        <v>0</v>
      </c>
      <c r="AC69" s="6">
        <v>106421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</row>
    <row r="74" spans="1:52">
      <c r="A74" s="6" t="s">
        <v>56</v>
      </c>
      <c r="B74" s="6">
        <v>251063</v>
      </c>
      <c r="C74" s="6" t="s">
        <v>78</v>
      </c>
      <c r="D74" s="6" t="s">
        <v>63</v>
      </c>
      <c r="E74" s="6">
        <v>51</v>
      </c>
      <c r="F74" s="6">
        <v>0</v>
      </c>
      <c r="G74" s="6">
        <v>86</v>
      </c>
      <c r="H74" s="6">
        <v>0</v>
      </c>
      <c r="I74" s="6">
        <v>142</v>
      </c>
      <c r="J74" s="6">
        <v>0</v>
      </c>
      <c r="K74" s="6">
        <v>2475</v>
      </c>
      <c r="L74" s="6">
        <v>0</v>
      </c>
      <c r="M74" s="6">
        <v>6102</v>
      </c>
      <c r="N74" s="6">
        <v>0</v>
      </c>
      <c r="O74" s="6">
        <v>9633</v>
      </c>
      <c r="P74" s="6">
        <v>0</v>
      </c>
      <c r="Q74" s="6">
        <v>7375</v>
      </c>
      <c r="R74" s="6">
        <v>0</v>
      </c>
      <c r="S74" s="6">
        <v>3711</v>
      </c>
      <c r="T74" s="6">
        <v>0</v>
      </c>
      <c r="U74" s="6">
        <v>3079</v>
      </c>
      <c r="V74" s="6">
        <v>0</v>
      </c>
      <c r="W74" s="6">
        <v>154</v>
      </c>
      <c r="X74" s="6">
        <v>0</v>
      </c>
      <c r="Y74" s="6">
        <v>175</v>
      </c>
      <c r="Z74" s="6">
        <v>0</v>
      </c>
      <c r="AA74" s="6">
        <v>302</v>
      </c>
      <c r="AB74" s="6">
        <v>0</v>
      </c>
      <c r="AC74" s="6">
        <v>78</v>
      </c>
      <c r="AD74" s="6">
        <v>0</v>
      </c>
      <c r="AE74" s="6">
        <v>363</v>
      </c>
      <c r="AF74" s="6">
        <v>0</v>
      </c>
      <c r="AG74" s="6">
        <v>328</v>
      </c>
      <c r="AH74" s="6">
        <v>0</v>
      </c>
      <c r="AI74" s="6">
        <v>1930</v>
      </c>
      <c r="AJ74" s="6">
        <v>0</v>
      </c>
      <c r="AK74" s="6">
        <v>4378</v>
      </c>
      <c r="AL74" s="6">
        <v>0</v>
      </c>
      <c r="AM74" s="6">
        <v>7660</v>
      </c>
      <c r="AN74" s="6">
        <v>0</v>
      </c>
      <c r="AO74" s="6">
        <v>8600</v>
      </c>
      <c r="AP74" s="6">
        <v>0</v>
      </c>
      <c r="AQ74" s="6">
        <v>6401</v>
      </c>
      <c r="AR74" s="6">
        <v>0</v>
      </c>
      <c r="AS74" s="6">
        <v>1660</v>
      </c>
      <c r="AT74" s="6">
        <v>0</v>
      </c>
      <c r="AU74" s="6">
        <v>985</v>
      </c>
      <c r="AV74" s="6">
        <v>0</v>
      </c>
      <c r="AW74" s="6">
        <v>870</v>
      </c>
      <c r="AX74" s="6">
        <v>0</v>
      </c>
      <c r="AY74" s="6">
        <v>505</v>
      </c>
      <c r="AZ74" s="6">
        <v>0</v>
      </c>
    </row>
    <row r="79" spans="1:52">
      <c r="A79" s="6" t="s">
        <v>56</v>
      </c>
      <c r="B79" s="6">
        <v>251099</v>
      </c>
      <c r="C79" s="6" t="s">
        <v>79</v>
      </c>
      <c r="D79" s="6" t="s">
        <v>58</v>
      </c>
      <c r="E79" s="6">
        <v>2</v>
      </c>
      <c r="F79" s="6">
        <v>0</v>
      </c>
      <c r="G79" s="6">
        <v>0</v>
      </c>
      <c r="H79" s="6">
        <v>0</v>
      </c>
      <c r="I79" s="6">
        <v>1</v>
      </c>
      <c r="J79" s="6">
        <v>0</v>
      </c>
      <c r="K79" s="6">
        <v>1988</v>
      </c>
      <c r="L79" s="6">
        <v>0</v>
      </c>
      <c r="M79" s="6">
        <v>8193</v>
      </c>
      <c r="N79" s="6">
        <v>0</v>
      </c>
      <c r="O79" s="6">
        <v>19548</v>
      </c>
      <c r="P79" s="6">
        <v>0</v>
      </c>
      <c r="Q79" s="6">
        <v>18269</v>
      </c>
      <c r="R79" s="6">
        <v>0</v>
      </c>
      <c r="S79" s="6">
        <v>13159</v>
      </c>
      <c r="T79" s="6">
        <v>0</v>
      </c>
      <c r="U79" s="6">
        <v>9968</v>
      </c>
      <c r="V79" s="6">
        <v>0</v>
      </c>
      <c r="W79" s="6">
        <v>3809</v>
      </c>
      <c r="X79" s="6">
        <v>0</v>
      </c>
      <c r="Y79" s="6">
        <v>424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3113</v>
      </c>
      <c r="AJ79" s="6">
        <v>0</v>
      </c>
      <c r="AK79" s="6">
        <v>8481</v>
      </c>
      <c r="AL79" s="6">
        <v>0</v>
      </c>
      <c r="AM79" s="6">
        <v>11385</v>
      </c>
      <c r="AN79" s="6">
        <v>0</v>
      </c>
      <c r="AO79" s="6">
        <v>6102</v>
      </c>
      <c r="AP79" s="6">
        <v>0</v>
      </c>
      <c r="AQ79" s="6">
        <v>11417</v>
      </c>
      <c r="AR79" s="6">
        <v>0</v>
      </c>
      <c r="AS79" s="6">
        <v>5519</v>
      </c>
      <c r="AT79" s="6">
        <v>0</v>
      </c>
      <c r="AU79" s="6">
        <v>3985</v>
      </c>
      <c r="AV79" s="6">
        <v>0</v>
      </c>
      <c r="AW79" s="6">
        <v>632</v>
      </c>
      <c r="AX79" s="6">
        <v>0</v>
      </c>
      <c r="AY79" s="6">
        <v>0</v>
      </c>
      <c r="AZ79" s="6">
        <v>0</v>
      </c>
    </row>
    <row r="84" spans="1:52">
      <c r="A84" s="6" t="s">
        <v>56</v>
      </c>
      <c r="B84" s="6">
        <v>251199</v>
      </c>
      <c r="C84" s="6" t="s">
        <v>181</v>
      </c>
      <c r="D84" s="6" t="s">
        <v>58</v>
      </c>
      <c r="E84" s="6">
        <v>811</v>
      </c>
      <c r="F84" s="6">
        <v>0</v>
      </c>
      <c r="G84" s="6">
        <v>273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6">
        <v>0</v>
      </c>
      <c r="AF84" s="6">
        <v>0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6">
        <v>0</v>
      </c>
      <c r="AR84" s="6">
        <v>0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</row>
    <row r="89" spans="1:52">
      <c r="A89" s="6" t="s">
        <v>56</v>
      </c>
      <c r="B89" s="6">
        <v>260908</v>
      </c>
      <c r="C89" s="6" t="s">
        <v>80</v>
      </c>
      <c r="D89" s="6" t="s">
        <v>58</v>
      </c>
      <c r="E89" s="6">
        <v>2830</v>
      </c>
      <c r="F89" s="6">
        <v>0</v>
      </c>
      <c r="G89" s="6">
        <v>3083</v>
      </c>
      <c r="H89" s="6">
        <v>0</v>
      </c>
      <c r="I89" s="6">
        <v>3974</v>
      </c>
      <c r="J89" s="6">
        <v>0</v>
      </c>
      <c r="K89" s="6">
        <v>4258</v>
      </c>
      <c r="L89" s="6">
        <v>0</v>
      </c>
      <c r="M89" s="6">
        <v>5778</v>
      </c>
      <c r="N89" s="6">
        <v>0</v>
      </c>
      <c r="O89" s="6">
        <v>11139</v>
      </c>
      <c r="P89" s="6">
        <v>0</v>
      </c>
      <c r="Q89" s="6">
        <v>9547</v>
      </c>
      <c r="R89" s="6">
        <v>0</v>
      </c>
      <c r="S89" s="6">
        <v>7083</v>
      </c>
      <c r="T89" s="6">
        <v>0</v>
      </c>
      <c r="U89" s="6">
        <v>6795</v>
      </c>
      <c r="V89" s="6">
        <v>0</v>
      </c>
      <c r="W89" s="6">
        <v>5094</v>
      </c>
      <c r="X89" s="6">
        <v>0</v>
      </c>
      <c r="Y89" s="6">
        <v>4389</v>
      </c>
      <c r="Z89" s="6">
        <v>0</v>
      </c>
      <c r="AA89" s="6">
        <v>4346</v>
      </c>
      <c r="AB89" s="6">
        <v>0</v>
      </c>
      <c r="AC89" s="6">
        <v>3257</v>
      </c>
      <c r="AD89" s="6">
        <v>0</v>
      </c>
      <c r="AE89" s="6">
        <v>3355</v>
      </c>
      <c r="AF89" s="6">
        <v>0</v>
      </c>
      <c r="AG89" s="6">
        <v>3629</v>
      </c>
      <c r="AH89" s="6">
        <v>0</v>
      </c>
      <c r="AI89" s="6">
        <v>5336</v>
      </c>
      <c r="AJ89" s="6">
        <v>0</v>
      </c>
      <c r="AK89" s="6">
        <v>7982</v>
      </c>
      <c r="AL89" s="6">
        <v>0</v>
      </c>
      <c r="AM89" s="6">
        <v>8655</v>
      </c>
      <c r="AN89" s="6">
        <v>0</v>
      </c>
      <c r="AO89" s="6">
        <v>8026</v>
      </c>
      <c r="AP89" s="6">
        <v>0</v>
      </c>
      <c r="AQ89" s="6">
        <v>9148</v>
      </c>
      <c r="AR89" s="6">
        <v>0</v>
      </c>
      <c r="AS89" s="6">
        <v>5866</v>
      </c>
      <c r="AT89" s="6">
        <v>0</v>
      </c>
      <c r="AU89" s="6">
        <v>6482</v>
      </c>
      <c r="AV89" s="6">
        <v>0</v>
      </c>
      <c r="AW89" s="6">
        <v>7431</v>
      </c>
      <c r="AX89" s="6">
        <v>0</v>
      </c>
      <c r="AY89" s="6">
        <v>5652</v>
      </c>
      <c r="AZ89" s="6">
        <v>0</v>
      </c>
    </row>
    <row r="92" spans="1:52">
      <c r="A92" s="6" t="s">
        <v>56</v>
      </c>
      <c r="B92" s="6">
        <v>266282</v>
      </c>
      <c r="C92" s="6" t="s">
        <v>81</v>
      </c>
      <c r="D92" s="6" t="s">
        <v>58</v>
      </c>
      <c r="E92" s="6">
        <v>14304</v>
      </c>
      <c r="F92" s="6">
        <v>0</v>
      </c>
      <c r="G92" s="6">
        <v>10490</v>
      </c>
      <c r="H92" s="6">
        <v>0</v>
      </c>
      <c r="I92" s="6">
        <v>18557</v>
      </c>
      <c r="J92" s="6">
        <v>0</v>
      </c>
      <c r="K92" s="6">
        <v>13270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0</v>
      </c>
      <c r="AE92" s="6">
        <v>0</v>
      </c>
      <c r="AF92" s="6">
        <v>0</v>
      </c>
      <c r="AG92" s="6">
        <v>0</v>
      </c>
      <c r="AH92" s="6">
        <v>0</v>
      </c>
      <c r="AI92" s="6">
        <v>0</v>
      </c>
      <c r="AJ92" s="6">
        <v>0</v>
      </c>
      <c r="AK92" s="6">
        <v>0</v>
      </c>
      <c r="AL92" s="6">
        <v>0</v>
      </c>
      <c r="AM92" s="6">
        <v>0</v>
      </c>
      <c r="AN92" s="6">
        <v>0</v>
      </c>
      <c r="AO92" s="6">
        <v>0</v>
      </c>
      <c r="AP92" s="6">
        <v>0</v>
      </c>
      <c r="AQ92" s="6">
        <v>0</v>
      </c>
      <c r="AR92" s="6">
        <v>0</v>
      </c>
      <c r="AS92" s="6">
        <v>0</v>
      </c>
      <c r="AT92" s="6">
        <v>0</v>
      </c>
      <c r="AU92" s="6">
        <v>0</v>
      </c>
      <c r="AV92" s="6">
        <v>0</v>
      </c>
      <c r="AW92" s="6">
        <v>0</v>
      </c>
      <c r="AX92" s="6">
        <v>0</v>
      </c>
      <c r="AY92" s="6">
        <v>0</v>
      </c>
      <c r="AZ92" s="6">
        <v>0</v>
      </c>
    </row>
    <row r="96" spans="1:52">
      <c r="A96" s="6" t="s">
        <v>56</v>
      </c>
      <c r="B96" s="6">
        <v>308658</v>
      </c>
      <c r="C96" s="6" t="s">
        <v>180</v>
      </c>
      <c r="D96" s="6" t="s">
        <v>58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82</v>
      </c>
      <c r="L96" s="6">
        <v>0</v>
      </c>
      <c r="M96" s="6">
        <v>694</v>
      </c>
      <c r="N96" s="6">
        <v>0</v>
      </c>
      <c r="O96" s="6">
        <v>2260</v>
      </c>
      <c r="P96" s="6">
        <v>0</v>
      </c>
      <c r="Q96" s="6">
        <v>3297</v>
      </c>
      <c r="R96" s="6">
        <v>0</v>
      </c>
      <c r="S96" s="6">
        <v>1678</v>
      </c>
      <c r="T96" s="6">
        <v>0</v>
      </c>
      <c r="U96" s="6">
        <v>827</v>
      </c>
      <c r="V96" s="6">
        <v>0</v>
      </c>
      <c r="W96" s="6">
        <v>237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  <c r="AE96" s="6">
        <v>0</v>
      </c>
      <c r="AF96" s="6">
        <v>0</v>
      </c>
      <c r="AG96" s="6">
        <v>0</v>
      </c>
      <c r="AH96" s="6">
        <v>0</v>
      </c>
      <c r="AI96" s="6">
        <v>0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  <c r="AQ96" s="6">
        <v>0</v>
      </c>
      <c r="AR96" s="6">
        <v>0</v>
      </c>
      <c r="AS96" s="6">
        <v>0</v>
      </c>
      <c r="AT96" s="6">
        <v>0</v>
      </c>
      <c r="AU96" s="6">
        <v>0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</row>
    <row r="100" spans="1:52">
      <c r="A100" s="6" t="s">
        <v>56</v>
      </c>
      <c r="B100" s="6">
        <v>385424</v>
      </c>
      <c r="C100" s="6" t="s">
        <v>82</v>
      </c>
      <c r="D100" s="6" t="s">
        <v>58</v>
      </c>
      <c r="E100" s="6">
        <v>5003</v>
      </c>
      <c r="F100" s="6">
        <v>0</v>
      </c>
      <c r="G100" s="6">
        <v>3913</v>
      </c>
      <c r="H100" s="6">
        <v>0</v>
      </c>
      <c r="I100" s="6">
        <v>4483</v>
      </c>
      <c r="J100" s="6">
        <v>0</v>
      </c>
      <c r="K100" s="6">
        <v>9859</v>
      </c>
      <c r="L100" s="6">
        <v>0</v>
      </c>
      <c r="M100" s="6">
        <v>23098</v>
      </c>
      <c r="N100" s="6">
        <v>0</v>
      </c>
      <c r="O100" s="6">
        <v>39663</v>
      </c>
      <c r="P100" s="6">
        <v>0</v>
      </c>
      <c r="Q100" s="6">
        <v>54890</v>
      </c>
      <c r="R100" s="6">
        <v>0</v>
      </c>
      <c r="S100" s="6">
        <v>43295</v>
      </c>
      <c r="T100" s="6">
        <v>0</v>
      </c>
      <c r="U100" s="6">
        <v>31854</v>
      </c>
      <c r="V100" s="6">
        <v>0</v>
      </c>
      <c r="W100" s="6">
        <v>24709</v>
      </c>
      <c r="X100" s="6">
        <v>0</v>
      </c>
      <c r="Y100" s="6">
        <v>13885</v>
      </c>
      <c r="Z100" s="6">
        <v>0</v>
      </c>
      <c r="AA100" s="6">
        <v>6996</v>
      </c>
      <c r="AB100" s="6">
        <v>0</v>
      </c>
      <c r="AC100" s="6">
        <v>5111</v>
      </c>
      <c r="AD100" s="6">
        <v>0</v>
      </c>
      <c r="AE100" s="6">
        <v>0</v>
      </c>
      <c r="AF100" s="6">
        <v>0</v>
      </c>
      <c r="AG100" s="6">
        <v>0</v>
      </c>
      <c r="AH100" s="6">
        <v>0</v>
      </c>
      <c r="AI100" s="6">
        <v>0</v>
      </c>
      <c r="AJ100" s="6">
        <v>0</v>
      </c>
      <c r="AK100" s="6">
        <v>0</v>
      </c>
      <c r="AL100" s="6">
        <v>0</v>
      </c>
      <c r="AM100" s="6">
        <v>0</v>
      </c>
      <c r="AN100" s="6">
        <v>0</v>
      </c>
      <c r="AO100" s="6">
        <v>0</v>
      </c>
      <c r="AP100" s="6">
        <v>0</v>
      </c>
      <c r="AQ100" s="6">
        <v>0</v>
      </c>
      <c r="AR100" s="6">
        <v>0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</row>
    <row r="101" spans="1:52">
      <c r="A101" s="6" t="s">
        <v>56</v>
      </c>
      <c r="B101" s="6">
        <v>385424</v>
      </c>
      <c r="C101" s="6" t="s">
        <v>82</v>
      </c>
      <c r="D101" s="6" t="s">
        <v>58</v>
      </c>
      <c r="AC101" s="6">
        <v>2539</v>
      </c>
    </row>
    <row r="103" spans="1:52">
      <c r="A103" s="6" t="s">
        <v>84</v>
      </c>
      <c r="B103" s="6">
        <v>7974</v>
      </c>
      <c r="C103" s="6" t="s">
        <v>85</v>
      </c>
      <c r="D103" s="6" t="s">
        <v>86</v>
      </c>
      <c r="E103" s="6">
        <v>9751</v>
      </c>
      <c r="F103" s="6">
        <v>0</v>
      </c>
      <c r="G103" s="6">
        <v>8472</v>
      </c>
      <c r="H103" s="6">
        <v>0</v>
      </c>
      <c r="I103" s="6">
        <v>10727</v>
      </c>
      <c r="J103" s="6">
        <v>0</v>
      </c>
      <c r="K103" s="6">
        <v>13256</v>
      </c>
      <c r="L103" s="6">
        <v>0</v>
      </c>
      <c r="M103" s="6">
        <v>16446</v>
      </c>
      <c r="N103" s="6">
        <v>0</v>
      </c>
      <c r="O103" s="6">
        <v>21839</v>
      </c>
      <c r="P103" s="6">
        <v>0</v>
      </c>
      <c r="Q103" s="6">
        <v>29101</v>
      </c>
      <c r="R103" s="6">
        <v>0</v>
      </c>
      <c r="S103" s="6">
        <v>22630</v>
      </c>
      <c r="T103" s="6">
        <v>0</v>
      </c>
      <c r="U103" s="6">
        <v>19584</v>
      </c>
      <c r="V103" s="6">
        <v>0</v>
      </c>
      <c r="W103" s="6">
        <v>15366</v>
      </c>
      <c r="X103" s="6">
        <v>0</v>
      </c>
      <c r="Y103" s="6">
        <v>11370</v>
      </c>
      <c r="Z103" s="6">
        <v>0</v>
      </c>
      <c r="AA103" s="6">
        <v>9636</v>
      </c>
      <c r="AB103" s="6">
        <v>0</v>
      </c>
      <c r="AC103" s="6">
        <v>9524</v>
      </c>
      <c r="AD103" s="6">
        <v>0</v>
      </c>
      <c r="AE103" s="6">
        <v>7939</v>
      </c>
      <c r="AF103" s="6">
        <v>0</v>
      </c>
      <c r="AG103" s="6">
        <v>11807</v>
      </c>
      <c r="AH103" s="6">
        <v>0</v>
      </c>
      <c r="AI103" s="6">
        <v>11954</v>
      </c>
      <c r="AJ103" s="6">
        <v>0</v>
      </c>
      <c r="AK103" s="6">
        <v>15579</v>
      </c>
      <c r="AL103" s="6">
        <v>0</v>
      </c>
      <c r="AM103" s="6">
        <v>16170</v>
      </c>
      <c r="AN103" s="6">
        <v>0</v>
      </c>
      <c r="AO103" s="6">
        <v>20140</v>
      </c>
      <c r="AP103" s="6">
        <v>0</v>
      </c>
      <c r="AQ103" s="6">
        <v>17524</v>
      </c>
      <c r="AR103" s="6">
        <v>0</v>
      </c>
      <c r="AS103" s="6">
        <v>15313</v>
      </c>
      <c r="AT103" s="6">
        <v>0</v>
      </c>
      <c r="AU103" s="6">
        <v>11852</v>
      </c>
      <c r="AV103" s="6">
        <v>0</v>
      </c>
      <c r="AW103" s="6">
        <v>9686</v>
      </c>
      <c r="AX103" s="6">
        <v>0</v>
      </c>
      <c r="AY103" s="6">
        <v>9321</v>
      </c>
      <c r="AZ103" s="6">
        <v>0</v>
      </c>
    </row>
    <row r="104" spans="1:52">
      <c r="A104" s="6" t="s">
        <v>84</v>
      </c>
      <c r="B104" s="6">
        <v>166300</v>
      </c>
      <c r="C104" s="6" t="s">
        <v>90</v>
      </c>
      <c r="D104" s="6" t="s">
        <v>86</v>
      </c>
      <c r="E104" s="6">
        <v>27233</v>
      </c>
      <c r="F104" s="6">
        <v>0</v>
      </c>
      <c r="G104" s="6">
        <v>27168</v>
      </c>
      <c r="H104" s="6">
        <v>0</v>
      </c>
      <c r="I104" s="6">
        <v>32911</v>
      </c>
      <c r="J104" s="6">
        <v>0</v>
      </c>
      <c r="K104" s="6">
        <v>31800</v>
      </c>
      <c r="L104" s="6">
        <v>0</v>
      </c>
      <c r="M104" s="6">
        <v>41945</v>
      </c>
      <c r="N104" s="6">
        <v>0</v>
      </c>
      <c r="O104" s="6">
        <v>74637</v>
      </c>
      <c r="P104" s="6">
        <v>0</v>
      </c>
      <c r="Q104" s="6">
        <v>59341</v>
      </c>
      <c r="R104" s="6">
        <v>0</v>
      </c>
      <c r="S104" s="6">
        <v>50698</v>
      </c>
      <c r="T104" s="6">
        <v>0</v>
      </c>
      <c r="U104" s="6">
        <v>56337</v>
      </c>
      <c r="V104" s="6">
        <v>0</v>
      </c>
      <c r="W104" s="6">
        <v>40877</v>
      </c>
      <c r="X104" s="6">
        <v>0</v>
      </c>
      <c r="Y104" s="6">
        <v>34386</v>
      </c>
      <c r="Z104" s="6">
        <v>0</v>
      </c>
      <c r="AA104" s="6">
        <v>42663</v>
      </c>
      <c r="AB104" s="6">
        <v>0</v>
      </c>
      <c r="AC104" s="6">
        <v>29268</v>
      </c>
      <c r="AD104" s="6">
        <v>0</v>
      </c>
      <c r="AE104" s="6">
        <v>33209</v>
      </c>
      <c r="AF104" s="6">
        <v>0</v>
      </c>
      <c r="AG104" s="6">
        <v>42373</v>
      </c>
      <c r="AH104" s="6">
        <v>0</v>
      </c>
      <c r="AI104" s="6">
        <v>40443</v>
      </c>
      <c r="AJ104" s="6">
        <v>0</v>
      </c>
      <c r="AK104" s="6">
        <v>48087</v>
      </c>
      <c r="AL104" s="6">
        <v>0</v>
      </c>
      <c r="AM104" s="6">
        <v>45583</v>
      </c>
      <c r="AN104" s="6">
        <v>0</v>
      </c>
      <c r="AO104" s="6">
        <v>43516</v>
      </c>
      <c r="AP104" s="6">
        <v>0</v>
      </c>
      <c r="AQ104" s="6">
        <v>45246</v>
      </c>
      <c r="AR104" s="6">
        <v>0</v>
      </c>
      <c r="AS104" s="6">
        <v>41703</v>
      </c>
      <c r="AT104" s="6">
        <v>0</v>
      </c>
      <c r="AU104" s="6">
        <v>35490</v>
      </c>
      <c r="AV104" s="6">
        <v>0</v>
      </c>
      <c r="AW104" s="6">
        <v>41196</v>
      </c>
      <c r="AX104" s="6">
        <v>0</v>
      </c>
      <c r="AY104" s="6">
        <v>33660</v>
      </c>
      <c r="AZ104" s="6">
        <v>0</v>
      </c>
    </row>
    <row r="105" spans="1:52">
      <c r="A105" s="6" t="s">
        <v>84</v>
      </c>
      <c r="B105" s="6">
        <v>166453</v>
      </c>
      <c r="C105" s="6" t="s">
        <v>91</v>
      </c>
      <c r="D105" s="6" t="s">
        <v>92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61680</v>
      </c>
      <c r="N105" s="6">
        <v>0</v>
      </c>
      <c r="O105" s="6">
        <v>104682</v>
      </c>
      <c r="P105" s="6">
        <v>0</v>
      </c>
      <c r="Q105" s="6">
        <v>91683</v>
      </c>
      <c r="R105" s="6">
        <v>0</v>
      </c>
      <c r="S105" s="6">
        <v>75855</v>
      </c>
      <c r="T105" s="6">
        <v>0</v>
      </c>
      <c r="U105" s="6">
        <v>81689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0</v>
      </c>
      <c r="AF105" s="6">
        <v>0</v>
      </c>
      <c r="AG105" s="6">
        <v>0</v>
      </c>
      <c r="AH105" s="6">
        <v>0</v>
      </c>
      <c r="AI105" s="6">
        <v>0</v>
      </c>
      <c r="AJ105" s="6">
        <v>0</v>
      </c>
      <c r="AK105" s="6">
        <v>0</v>
      </c>
      <c r="AL105" s="6">
        <v>0</v>
      </c>
      <c r="AM105" s="6">
        <v>0</v>
      </c>
      <c r="AN105" s="6">
        <v>0</v>
      </c>
      <c r="AO105" s="6">
        <v>0</v>
      </c>
      <c r="AP105" s="6">
        <v>0</v>
      </c>
      <c r="AQ105" s="6">
        <v>0</v>
      </c>
      <c r="AR105" s="6">
        <v>0</v>
      </c>
      <c r="AS105" s="6">
        <v>0</v>
      </c>
      <c r="AT105" s="6">
        <v>0</v>
      </c>
      <c r="AU105" s="6">
        <v>0</v>
      </c>
      <c r="AV105" s="6">
        <v>0</v>
      </c>
      <c r="AW105" s="6">
        <v>0</v>
      </c>
      <c r="AX105" s="6">
        <v>0</v>
      </c>
      <c r="AY105" s="6">
        <v>0</v>
      </c>
      <c r="AZ105" s="6">
        <v>0</v>
      </c>
    </row>
    <row r="106" spans="1:52">
      <c r="A106" s="6" t="s">
        <v>84</v>
      </c>
      <c r="B106" s="6">
        <v>166453</v>
      </c>
      <c r="C106" s="6" t="s">
        <v>91</v>
      </c>
      <c r="D106" s="6" t="s">
        <v>95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6">
        <v>0</v>
      </c>
      <c r="AF106" s="6">
        <v>0</v>
      </c>
      <c r="AG106" s="6">
        <v>0</v>
      </c>
      <c r="AH106" s="6">
        <v>0</v>
      </c>
      <c r="AI106" s="6">
        <v>0</v>
      </c>
      <c r="AJ106" s="6">
        <v>0</v>
      </c>
      <c r="AK106" s="6">
        <v>0</v>
      </c>
      <c r="AL106" s="6">
        <v>0</v>
      </c>
      <c r="AM106" s="6">
        <v>0</v>
      </c>
      <c r="AN106" s="6">
        <v>0</v>
      </c>
      <c r="AO106" s="6">
        <v>0</v>
      </c>
      <c r="AP106" s="6">
        <v>0</v>
      </c>
      <c r="AQ106" s="6">
        <v>0</v>
      </c>
      <c r="AR106" s="6">
        <v>0</v>
      </c>
      <c r="AS106" s="6">
        <v>0</v>
      </c>
      <c r="AT106" s="6">
        <v>0</v>
      </c>
      <c r="AU106" s="6">
        <v>0</v>
      </c>
      <c r="AV106" s="6">
        <v>0</v>
      </c>
      <c r="AW106" s="6">
        <v>67892</v>
      </c>
      <c r="AX106" s="6">
        <v>0</v>
      </c>
      <c r="AY106" s="6">
        <v>53758</v>
      </c>
      <c r="AZ106" s="6">
        <v>0</v>
      </c>
    </row>
    <row r="107" spans="1:52">
      <c r="A107" s="6" t="s">
        <v>84</v>
      </c>
      <c r="B107" s="6">
        <v>166453</v>
      </c>
      <c r="C107" s="6" t="s">
        <v>91</v>
      </c>
      <c r="D107" s="6" t="s">
        <v>97</v>
      </c>
      <c r="E107" s="6">
        <v>39928</v>
      </c>
      <c r="F107" s="6">
        <v>0</v>
      </c>
      <c r="G107" s="6">
        <v>43261</v>
      </c>
      <c r="H107" s="6">
        <v>0</v>
      </c>
      <c r="I107" s="6">
        <v>49471</v>
      </c>
      <c r="J107" s="6">
        <v>0</v>
      </c>
      <c r="K107" s="6">
        <v>52426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60111</v>
      </c>
      <c r="X107" s="6">
        <v>0</v>
      </c>
      <c r="Y107" s="6">
        <v>56900</v>
      </c>
      <c r="Z107" s="6">
        <v>0</v>
      </c>
      <c r="AA107" s="6">
        <v>56698</v>
      </c>
      <c r="AB107" s="6">
        <v>0</v>
      </c>
      <c r="AC107" s="6">
        <v>46685</v>
      </c>
      <c r="AD107" s="6">
        <v>0</v>
      </c>
      <c r="AE107" s="6">
        <v>54523</v>
      </c>
      <c r="AF107" s="6">
        <v>0</v>
      </c>
      <c r="AG107" s="6">
        <v>53176</v>
      </c>
      <c r="AH107" s="6">
        <v>0</v>
      </c>
      <c r="AI107" s="6">
        <v>59623</v>
      </c>
      <c r="AJ107" s="6">
        <v>0</v>
      </c>
      <c r="AK107" s="6">
        <v>79167</v>
      </c>
      <c r="AL107" s="6">
        <v>0</v>
      </c>
      <c r="AM107" s="6">
        <v>83020</v>
      </c>
      <c r="AN107" s="6">
        <v>0</v>
      </c>
      <c r="AO107" s="6">
        <v>79939</v>
      </c>
      <c r="AP107" s="6">
        <v>0</v>
      </c>
      <c r="AQ107" s="6">
        <v>79820</v>
      </c>
      <c r="AR107" s="6">
        <v>0</v>
      </c>
      <c r="AS107" s="6">
        <v>76553</v>
      </c>
      <c r="AT107" s="6">
        <v>0</v>
      </c>
      <c r="AU107" s="6">
        <v>75736</v>
      </c>
      <c r="AV107" s="6">
        <v>0</v>
      </c>
      <c r="AW107" s="6">
        <v>0</v>
      </c>
      <c r="AX107" s="6">
        <v>0</v>
      </c>
      <c r="AY107" s="6">
        <v>0</v>
      </c>
      <c r="AZ107" s="6">
        <v>0</v>
      </c>
    </row>
    <row r="108" spans="1:52">
      <c r="A108" s="6" t="s">
        <v>84</v>
      </c>
      <c r="B108" s="6">
        <v>166592</v>
      </c>
      <c r="C108" s="6" t="s">
        <v>98</v>
      </c>
      <c r="D108" s="6" t="s">
        <v>99</v>
      </c>
      <c r="E108" s="6">
        <v>10791</v>
      </c>
      <c r="F108" s="6">
        <v>0</v>
      </c>
      <c r="G108" s="6">
        <v>7163</v>
      </c>
      <c r="H108" s="6">
        <v>0</v>
      </c>
      <c r="I108" s="6">
        <v>10662</v>
      </c>
      <c r="J108" s="6">
        <v>0</v>
      </c>
      <c r="K108" s="6">
        <v>12998</v>
      </c>
      <c r="L108" s="6">
        <v>0</v>
      </c>
      <c r="M108" s="6">
        <v>16792</v>
      </c>
      <c r="N108" s="6">
        <v>0</v>
      </c>
      <c r="O108" s="6">
        <v>20405</v>
      </c>
      <c r="P108" s="6">
        <v>0</v>
      </c>
      <c r="Q108" s="6">
        <v>23962</v>
      </c>
      <c r="R108" s="6">
        <v>0</v>
      </c>
      <c r="S108" s="6">
        <v>20416</v>
      </c>
      <c r="T108" s="6">
        <v>0</v>
      </c>
      <c r="U108" s="6">
        <v>18271</v>
      </c>
      <c r="V108" s="6">
        <v>0</v>
      </c>
      <c r="W108" s="6">
        <v>20166</v>
      </c>
      <c r="X108" s="6">
        <v>0</v>
      </c>
      <c r="Y108" s="6">
        <v>14381</v>
      </c>
      <c r="Z108" s="6">
        <v>0</v>
      </c>
      <c r="AA108" s="6">
        <v>10903</v>
      </c>
      <c r="AB108" s="6">
        <v>0</v>
      </c>
      <c r="AC108" s="6">
        <v>9579</v>
      </c>
      <c r="AD108" s="6">
        <v>0</v>
      </c>
      <c r="AE108" s="6">
        <v>7195</v>
      </c>
      <c r="AF108" s="6">
        <v>0</v>
      </c>
      <c r="AG108" s="6">
        <v>13233</v>
      </c>
      <c r="AH108" s="6">
        <v>0</v>
      </c>
      <c r="AI108" s="6">
        <v>13265</v>
      </c>
      <c r="AJ108" s="6">
        <v>0</v>
      </c>
      <c r="AK108" s="6">
        <v>16778</v>
      </c>
      <c r="AL108" s="6">
        <v>0</v>
      </c>
      <c r="AM108" s="6">
        <v>17820</v>
      </c>
      <c r="AN108" s="6">
        <v>0</v>
      </c>
      <c r="AO108" s="6">
        <v>21557</v>
      </c>
      <c r="AP108" s="6">
        <v>0</v>
      </c>
      <c r="AQ108" s="6">
        <v>18350</v>
      </c>
      <c r="AR108" s="6">
        <v>0</v>
      </c>
      <c r="AS108" s="6">
        <v>18763</v>
      </c>
      <c r="AT108" s="6">
        <v>0</v>
      </c>
      <c r="AU108" s="6">
        <v>15059</v>
      </c>
      <c r="AV108" s="6">
        <v>0</v>
      </c>
      <c r="AW108" s="6">
        <v>13316</v>
      </c>
      <c r="AX108" s="6">
        <v>0</v>
      </c>
      <c r="AY108" s="6">
        <v>14833</v>
      </c>
      <c r="AZ108" s="6">
        <v>0</v>
      </c>
    </row>
    <row r="109" spans="1:52">
      <c r="A109" s="6" t="s">
        <v>84</v>
      </c>
      <c r="B109" s="6">
        <v>166630</v>
      </c>
      <c r="C109" s="6" t="s">
        <v>100</v>
      </c>
      <c r="D109" s="6" t="s">
        <v>101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17264</v>
      </c>
      <c r="N109" s="6">
        <v>0</v>
      </c>
      <c r="O109" s="6">
        <v>27461</v>
      </c>
      <c r="P109" s="6">
        <v>0</v>
      </c>
      <c r="Q109" s="6">
        <v>21258</v>
      </c>
      <c r="R109" s="6">
        <v>0</v>
      </c>
      <c r="S109" s="6">
        <v>21167</v>
      </c>
      <c r="T109" s="6">
        <v>0</v>
      </c>
      <c r="U109" s="6">
        <v>20679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6">
        <v>0</v>
      </c>
      <c r="AB109" s="6">
        <v>0</v>
      </c>
      <c r="AC109" s="6">
        <v>0</v>
      </c>
      <c r="AD109" s="6">
        <v>0</v>
      </c>
      <c r="AE109" s="6">
        <v>0</v>
      </c>
      <c r="AF109" s="6">
        <v>0</v>
      </c>
      <c r="AG109" s="6">
        <v>0</v>
      </c>
      <c r="AH109" s="6">
        <v>0</v>
      </c>
      <c r="AI109" s="6">
        <v>0</v>
      </c>
      <c r="AJ109" s="6">
        <v>0</v>
      </c>
      <c r="AK109" s="6">
        <v>0</v>
      </c>
      <c r="AL109" s="6">
        <v>0</v>
      </c>
      <c r="AM109" s="6">
        <v>0</v>
      </c>
      <c r="AN109" s="6">
        <v>0</v>
      </c>
      <c r="AO109" s="6">
        <v>0</v>
      </c>
      <c r="AP109" s="6">
        <v>0</v>
      </c>
      <c r="AQ109" s="6">
        <v>0</v>
      </c>
      <c r="AR109" s="6">
        <v>0</v>
      </c>
      <c r="AS109" s="6">
        <v>0</v>
      </c>
      <c r="AT109" s="6">
        <v>0</v>
      </c>
      <c r="AU109" s="6">
        <v>0</v>
      </c>
      <c r="AV109" s="6">
        <v>0</v>
      </c>
      <c r="AW109" s="6">
        <v>0</v>
      </c>
      <c r="AX109" s="6">
        <v>0</v>
      </c>
      <c r="AY109" s="6">
        <v>0</v>
      </c>
      <c r="AZ109" s="6">
        <v>0</v>
      </c>
    </row>
    <row r="110" spans="1:52">
      <c r="A110" s="6" t="s">
        <v>84</v>
      </c>
      <c r="B110" s="6">
        <v>166630</v>
      </c>
      <c r="C110" s="6" t="s">
        <v>100</v>
      </c>
      <c r="D110" s="6" t="s">
        <v>102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  <c r="AA110" s="6">
        <v>0</v>
      </c>
      <c r="AB110" s="6">
        <v>0</v>
      </c>
      <c r="AC110" s="6">
        <v>0</v>
      </c>
      <c r="AD110" s="6">
        <v>0</v>
      </c>
      <c r="AE110" s="6">
        <v>0</v>
      </c>
      <c r="AF110" s="6">
        <v>0</v>
      </c>
      <c r="AG110" s="6">
        <v>0</v>
      </c>
      <c r="AH110" s="6">
        <v>0</v>
      </c>
      <c r="AI110" s="6">
        <v>0</v>
      </c>
      <c r="AJ110" s="6">
        <v>0</v>
      </c>
      <c r="AK110" s="6">
        <v>0</v>
      </c>
      <c r="AL110" s="6">
        <v>0</v>
      </c>
      <c r="AM110" s="6">
        <v>0</v>
      </c>
      <c r="AN110" s="6">
        <v>0</v>
      </c>
      <c r="AO110" s="6">
        <v>0</v>
      </c>
      <c r="AP110" s="6">
        <v>0</v>
      </c>
      <c r="AQ110" s="6">
        <v>0</v>
      </c>
      <c r="AR110" s="6">
        <v>0</v>
      </c>
      <c r="AS110" s="6">
        <v>0</v>
      </c>
      <c r="AT110" s="6">
        <v>0</v>
      </c>
      <c r="AU110" s="6">
        <v>0</v>
      </c>
      <c r="AV110" s="6">
        <v>0</v>
      </c>
      <c r="AW110" s="6">
        <v>11373</v>
      </c>
      <c r="AX110" s="6">
        <v>0</v>
      </c>
      <c r="AY110" s="6">
        <v>9056</v>
      </c>
      <c r="AZ110" s="6">
        <v>0</v>
      </c>
    </row>
    <row r="111" spans="1:52">
      <c r="A111" s="6" t="s">
        <v>84</v>
      </c>
      <c r="B111" s="6">
        <v>166630</v>
      </c>
      <c r="C111" s="6" t="s">
        <v>100</v>
      </c>
      <c r="D111" s="6" t="s">
        <v>86</v>
      </c>
      <c r="E111" s="6">
        <v>6779</v>
      </c>
      <c r="F111" s="6">
        <v>0</v>
      </c>
      <c r="G111" s="6">
        <v>9766</v>
      </c>
      <c r="H111" s="6">
        <v>0</v>
      </c>
      <c r="I111" s="6">
        <v>16744</v>
      </c>
      <c r="J111" s="6">
        <v>0</v>
      </c>
      <c r="K111" s="6">
        <v>14136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14722</v>
      </c>
      <c r="X111" s="6">
        <v>0</v>
      </c>
      <c r="Y111" s="6">
        <v>13198</v>
      </c>
      <c r="Z111" s="6">
        <v>0</v>
      </c>
      <c r="AA111" s="6">
        <v>9684</v>
      </c>
      <c r="AB111" s="6">
        <v>0</v>
      </c>
      <c r="AC111" s="6">
        <v>8319</v>
      </c>
      <c r="AD111" s="6">
        <v>0</v>
      </c>
      <c r="AE111" s="6">
        <v>8736</v>
      </c>
      <c r="AF111" s="6">
        <v>0</v>
      </c>
      <c r="AG111" s="6">
        <v>9276</v>
      </c>
      <c r="AH111" s="6">
        <v>0</v>
      </c>
      <c r="AI111" s="6">
        <v>10069</v>
      </c>
      <c r="AJ111" s="6">
        <v>0</v>
      </c>
      <c r="AK111" s="6">
        <v>14490</v>
      </c>
      <c r="AL111" s="6">
        <v>0</v>
      </c>
      <c r="AM111" s="6">
        <v>14449</v>
      </c>
      <c r="AN111" s="6">
        <v>0</v>
      </c>
      <c r="AO111" s="6">
        <v>15882</v>
      </c>
      <c r="AP111" s="6">
        <v>0</v>
      </c>
      <c r="AQ111" s="6">
        <v>15181</v>
      </c>
      <c r="AR111" s="6">
        <v>0</v>
      </c>
      <c r="AS111" s="6">
        <v>12364</v>
      </c>
      <c r="AT111" s="6">
        <v>0</v>
      </c>
      <c r="AU111" s="6">
        <v>11425</v>
      </c>
      <c r="AV111" s="6">
        <v>0</v>
      </c>
      <c r="AW111" s="6">
        <v>0</v>
      </c>
      <c r="AX111" s="6">
        <v>0</v>
      </c>
      <c r="AY111" s="6">
        <v>0</v>
      </c>
      <c r="AZ111" s="6">
        <v>0</v>
      </c>
    </row>
    <row r="112" spans="1:52">
      <c r="A112" s="6" t="s">
        <v>84</v>
      </c>
      <c r="B112" s="6">
        <v>166631</v>
      </c>
      <c r="C112" s="6" t="s">
        <v>103</v>
      </c>
      <c r="D112" s="6" t="s">
        <v>101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16026</v>
      </c>
      <c r="N112" s="6">
        <v>0</v>
      </c>
      <c r="O112" s="6">
        <v>20840</v>
      </c>
      <c r="P112" s="6">
        <v>0</v>
      </c>
      <c r="Q112" s="6">
        <v>18189</v>
      </c>
      <c r="R112" s="6">
        <v>0</v>
      </c>
      <c r="S112" s="6">
        <v>15028</v>
      </c>
      <c r="T112" s="6">
        <v>0</v>
      </c>
      <c r="U112" s="6">
        <v>15157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0</v>
      </c>
      <c r="AD112" s="6">
        <v>0</v>
      </c>
      <c r="AE112" s="6">
        <v>0</v>
      </c>
      <c r="AF112" s="6">
        <v>0</v>
      </c>
      <c r="AG112" s="6">
        <v>0</v>
      </c>
      <c r="AH112" s="6">
        <v>0</v>
      </c>
      <c r="AI112" s="6">
        <v>0</v>
      </c>
      <c r="AJ112" s="6">
        <v>0</v>
      </c>
      <c r="AK112" s="6">
        <v>0</v>
      </c>
      <c r="AL112" s="6">
        <v>0</v>
      </c>
      <c r="AM112" s="6">
        <v>0</v>
      </c>
      <c r="AN112" s="6">
        <v>0</v>
      </c>
      <c r="AO112" s="6">
        <v>0</v>
      </c>
      <c r="AP112" s="6">
        <v>0</v>
      </c>
      <c r="AQ112" s="6">
        <v>0</v>
      </c>
      <c r="AR112" s="6">
        <v>0</v>
      </c>
      <c r="AS112" s="6">
        <v>0</v>
      </c>
      <c r="AT112" s="6">
        <v>0</v>
      </c>
      <c r="AU112" s="6">
        <v>0</v>
      </c>
      <c r="AV112" s="6">
        <v>0</v>
      </c>
      <c r="AW112" s="6">
        <v>0</v>
      </c>
      <c r="AX112" s="6">
        <v>0</v>
      </c>
      <c r="AY112" s="6">
        <v>0</v>
      </c>
      <c r="AZ112" s="6">
        <v>0</v>
      </c>
    </row>
    <row r="113" spans="1:52">
      <c r="A113" s="6" t="s">
        <v>84</v>
      </c>
      <c r="B113" s="6">
        <v>166631</v>
      </c>
      <c r="C113" s="6" t="s">
        <v>103</v>
      </c>
      <c r="D113" s="6" t="s">
        <v>102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6">
        <v>0</v>
      </c>
      <c r="AE113" s="6">
        <v>0</v>
      </c>
      <c r="AF113" s="6">
        <v>0</v>
      </c>
      <c r="AG113" s="6">
        <v>0</v>
      </c>
      <c r="AH113" s="6">
        <v>0</v>
      </c>
      <c r="AI113" s="6">
        <v>0</v>
      </c>
      <c r="AJ113" s="6">
        <v>0</v>
      </c>
      <c r="AK113" s="6">
        <v>0</v>
      </c>
      <c r="AL113" s="6">
        <v>0</v>
      </c>
      <c r="AM113" s="6">
        <v>0</v>
      </c>
      <c r="AN113" s="6">
        <v>0</v>
      </c>
      <c r="AO113" s="6">
        <v>0</v>
      </c>
      <c r="AP113" s="6">
        <v>0</v>
      </c>
      <c r="AQ113" s="6">
        <v>0</v>
      </c>
      <c r="AR113" s="6">
        <v>0</v>
      </c>
      <c r="AS113" s="6">
        <v>0</v>
      </c>
      <c r="AT113" s="6">
        <v>0</v>
      </c>
      <c r="AU113" s="6">
        <v>0</v>
      </c>
      <c r="AV113" s="6">
        <v>0</v>
      </c>
      <c r="AW113" s="6">
        <v>8229</v>
      </c>
      <c r="AX113" s="6">
        <v>0</v>
      </c>
      <c r="AY113" s="6">
        <v>5969</v>
      </c>
      <c r="AZ113" s="6">
        <v>0</v>
      </c>
    </row>
    <row r="114" spans="1:52">
      <c r="A114" s="6" t="s">
        <v>84</v>
      </c>
      <c r="B114" s="6">
        <v>166631</v>
      </c>
      <c r="C114" s="6" t="s">
        <v>103</v>
      </c>
      <c r="D114" s="6" t="s">
        <v>86</v>
      </c>
      <c r="E114" s="6">
        <v>4660</v>
      </c>
      <c r="F114" s="6">
        <v>0</v>
      </c>
      <c r="G114" s="6">
        <v>4823</v>
      </c>
      <c r="H114" s="6">
        <v>0</v>
      </c>
      <c r="I114" s="6">
        <v>9146</v>
      </c>
      <c r="J114" s="6">
        <v>0</v>
      </c>
      <c r="K114" s="6">
        <v>9428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8651</v>
      </c>
      <c r="X114" s="6">
        <v>0</v>
      </c>
      <c r="Y114" s="6">
        <v>8388</v>
      </c>
      <c r="Z114" s="6">
        <v>0</v>
      </c>
      <c r="AA114" s="6">
        <v>7497</v>
      </c>
      <c r="AB114" s="6">
        <v>0</v>
      </c>
      <c r="AC114" s="6">
        <v>4760</v>
      </c>
      <c r="AD114" s="6">
        <v>0</v>
      </c>
      <c r="AE114" s="6">
        <v>6778</v>
      </c>
      <c r="AF114" s="6">
        <v>0</v>
      </c>
      <c r="AG114" s="6">
        <v>7106</v>
      </c>
      <c r="AH114" s="6">
        <v>0</v>
      </c>
      <c r="AI114" s="6">
        <v>10173</v>
      </c>
      <c r="AJ114" s="6">
        <v>0</v>
      </c>
      <c r="AK114" s="6">
        <v>14358</v>
      </c>
      <c r="AL114" s="6">
        <v>0</v>
      </c>
      <c r="AM114" s="6">
        <v>15520</v>
      </c>
      <c r="AN114" s="6">
        <v>0</v>
      </c>
      <c r="AO114" s="6">
        <v>14398</v>
      </c>
      <c r="AP114" s="6">
        <v>0</v>
      </c>
      <c r="AQ114" s="6">
        <v>13969</v>
      </c>
      <c r="AR114" s="6">
        <v>0</v>
      </c>
      <c r="AS114" s="6">
        <v>9995</v>
      </c>
      <c r="AT114" s="6">
        <v>0</v>
      </c>
      <c r="AU114" s="6">
        <v>8193</v>
      </c>
      <c r="AV114" s="6">
        <v>0</v>
      </c>
      <c r="AW114" s="6">
        <v>0</v>
      </c>
      <c r="AX114" s="6">
        <v>0</v>
      </c>
      <c r="AY114" s="6">
        <v>0</v>
      </c>
      <c r="AZ114" s="6">
        <v>0</v>
      </c>
    </row>
    <row r="115" spans="1:52">
      <c r="A115" s="6" t="s">
        <v>84</v>
      </c>
      <c r="B115" s="6">
        <v>166719</v>
      </c>
      <c r="C115" s="6" t="s">
        <v>104</v>
      </c>
      <c r="D115" s="6" t="s">
        <v>99</v>
      </c>
      <c r="E115" s="6">
        <v>2026</v>
      </c>
      <c r="F115" s="6">
        <v>0</v>
      </c>
      <c r="G115" s="6">
        <v>2214</v>
      </c>
      <c r="H115" s="6">
        <v>0</v>
      </c>
      <c r="I115" s="6">
        <v>1747</v>
      </c>
      <c r="J115" s="6">
        <v>0</v>
      </c>
      <c r="K115" s="6">
        <v>4463</v>
      </c>
      <c r="L115" s="6">
        <v>0</v>
      </c>
      <c r="M115" s="6">
        <v>8471</v>
      </c>
      <c r="N115" s="6">
        <v>0</v>
      </c>
      <c r="O115" s="6">
        <v>21753</v>
      </c>
      <c r="P115" s="6">
        <v>0</v>
      </c>
      <c r="Q115" s="6">
        <v>30319</v>
      </c>
      <c r="R115" s="6">
        <v>0</v>
      </c>
      <c r="S115" s="6">
        <v>23009</v>
      </c>
      <c r="T115" s="6">
        <v>0</v>
      </c>
      <c r="U115" s="6">
        <v>12575</v>
      </c>
      <c r="V115" s="6">
        <v>0</v>
      </c>
      <c r="W115" s="6">
        <v>9624</v>
      </c>
      <c r="X115" s="6">
        <v>0</v>
      </c>
      <c r="Y115" s="6">
        <v>2736</v>
      </c>
      <c r="Z115" s="6">
        <v>0</v>
      </c>
      <c r="AA115" s="6">
        <v>1664</v>
      </c>
      <c r="AB115" s="6">
        <v>0</v>
      </c>
      <c r="AC115" s="6">
        <v>2195</v>
      </c>
      <c r="AD115" s="6">
        <v>0</v>
      </c>
      <c r="AE115" s="6">
        <v>204</v>
      </c>
      <c r="AF115" s="6">
        <v>0</v>
      </c>
      <c r="AG115" s="6">
        <v>1791</v>
      </c>
      <c r="AH115" s="6">
        <v>0</v>
      </c>
      <c r="AI115" s="6">
        <v>1416</v>
      </c>
      <c r="AJ115" s="6">
        <v>0</v>
      </c>
      <c r="AK115" s="6">
        <v>8627</v>
      </c>
      <c r="AL115" s="6">
        <v>0</v>
      </c>
      <c r="AM115" s="6">
        <v>12197</v>
      </c>
      <c r="AN115" s="6">
        <v>0</v>
      </c>
      <c r="AO115" s="6">
        <v>20283</v>
      </c>
      <c r="AP115" s="6">
        <v>0</v>
      </c>
      <c r="AQ115" s="6">
        <v>17499</v>
      </c>
      <c r="AR115" s="6">
        <v>0</v>
      </c>
      <c r="AS115" s="6">
        <v>11787</v>
      </c>
      <c r="AT115" s="6">
        <v>0</v>
      </c>
      <c r="AU115" s="6">
        <v>4229</v>
      </c>
      <c r="AV115" s="6">
        <v>0</v>
      </c>
      <c r="AW115" s="6">
        <v>4139</v>
      </c>
      <c r="AX115" s="6">
        <v>0</v>
      </c>
      <c r="AY115" s="6">
        <v>1085</v>
      </c>
      <c r="AZ115" s="6">
        <v>0</v>
      </c>
    </row>
    <row r="116" spans="1:52">
      <c r="A116" s="6" t="s">
        <v>84</v>
      </c>
      <c r="B116" s="6">
        <v>166720</v>
      </c>
      <c r="C116" s="6" t="s">
        <v>105</v>
      </c>
      <c r="D116" s="6" t="s">
        <v>86</v>
      </c>
      <c r="E116" s="6">
        <v>23999</v>
      </c>
      <c r="F116" s="6">
        <v>0</v>
      </c>
      <c r="G116" s="6">
        <v>23292</v>
      </c>
      <c r="H116" s="6">
        <v>0</v>
      </c>
      <c r="I116" s="6">
        <v>24835</v>
      </c>
      <c r="J116" s="6">
        <v>0</v>
      </c>
      <c r="K116" s="6">
        <v>25813</v>
      </c>
      <c r="L116" s="6">
        <v>0</v>
      </c>
      <c r="M116" s="6">
        <v>28046</v>
      </c>
      <c r="N116" s="6">
        <v>0</v>
      </c>
      <c r="O116" s="6">
        <v>29380</v>
      </c>
      <c r="P116" s="6">
        <v>0</v>
      </c>
      <c r="Q116" s="6">
        <v>30242</v>
      </c>
      <c r="R116" s="6">
        <v>0</v>
      </c>
      <c r="S116" s="6">
        <v>25903</v>
      </c>
      <c r="T116" s="6">
        <v>0</v>
      </c>
      <c r="U116" s="6">
        <v>26634</v>
      </c>
      <c r="V116" s="6">
        <v>0</v>
      </c>
      <c r="W116" s="6">
        <v>27830</v>
      </c>
      <c r="X116" s="6">
        <v>0</v>
      </c>
      <c r="Y116" s="6">
        <v>25378</v>
      </c>
      <c r="Z116" s="6">
        <v>0</v>
      </c>
      <c r="AA116" s="6">
        <v>20061</v>
      </c>
      <c r="AB116" s="6">
        <v>0</v>
      </c>
      <c r="AC116" s="6">
        <v>10598</v>
      </c>
      <c r="AD116" s="6">
        <v>0</v>
      </c>
      <c r="AE116" s="6">
        <v>0</v>
      </c>
      <c r="AF116" s="6">
        <v>0</v>
      </c>
      <c r="AG116" s="6">
        <v>10139</v>
      </c>
      <c r="AH116" s="6">
        <v>0</v>
      </c>
      <c r="AI116" s="6">
        <v>0</v>
      </c>
      <c r="AJ116" s="6">
        <v>0</v>
      </c>
      <c r="AK116" s="6">
        <v>0</v>
      </c>
      <c r="AL116" s="6">
        <v>0</v>
      </c>
      <c r="AM116" s="6">
        <v>0</v>
      </c>
      <c r="AN116" s="6">
        <v>0</v>
      </c>
      <c r="AO116" s="6">
        <v>0</v>
      </c>
      <c r="AP116" s="6">
        <v>0</v>
      </c>
      <c r="AQ116" s="6">
        <v>0</v>
      </c>
      <c r="AR116" s="6">
        <v>0</v>
      </c>
      <c r="AS116" s="6">
        <v>0</v>
      </c>
      <c r="AT116" s="6">
        <v>0</v>
      </c>
      <c r="AU116" s="6">
        <v>0</v>
      </c>
      <c r="AV116" s="6">
        <v>0</v>
      </c>
      <c r="AW116" s="6">
        <v>0</v>
      </c>
      <c r="AX116" s="6">
        <v>0</v>
      </c>
      <c r="AY116" s="6">
        <v>0</v>
      </c>
      <c r="AZ116" s="6">
        <v>0</v>
      </c>
    </row>
    <row r="117" spans="1:52">
      <c r="A117" s="6" t="s">
        <v>84</v>
      </c>
      <c r="B117" s="6">
        <v>166738</v>
      </c>
      <c r="C117" s="6" t="s">
        <v>106</v>
      </c>
      <c r="D117" s="6" t="s">
        <v>97</v>
      </c>
      <c r="E117" s="6">
        <v>217690</v>
      </c>
      <c r="F117" s="6">
        <v>0</v>
      </c>
      <c r="G117" s="6">
        <v>223690</v>
      </c>
      <c r="H117" s="6">
        <v>0</v>
      </c>
      <c r="I117" s="6">
        <v>273500</v>
      </c>
      <c r="J117" s="6">
        <v>0</v>
      </c>
      <c r="K117" s="6">
        <v>280590</v>
      </c>
      <c r="L117" s="6">
        <v>0</v>
      </c>
      <c r="M117" s="6">
        <v>292660</v>
      </c>
      <c r="N117" s="6">
        <v>0</v>
      </c>
      <c r="O117" s="6">
        <v>291400</v>
      </c>
      <c r="P117" s="6">
        <v>0</v>
      </c>
      <c r="Q117" s="6">
        <v>287930</v>
      </c>
      <c r="R117" s="6">
        <v>0</v>
      </c>
      <c r="S117" s="6">
        <v>304280</v>
      </c>
      <c r="T117" s="6">
        <v>0</v>
      </c>
      <c r="U117" s="6">
        <v>262920</v>
      </c>
      <c r="V117" s="6">
        <v>0</v>
      </c>
      <c r="W117" s="6">
        <v>279780</v>
      </c>
      <c r="X117" s="6">
        <v>0</v>
      </c>
      <c r="Y117" s="6">
        <v>213770</v>
      </c>
      <c r="Z117" s="6">
        <v>0</v>
      </c>
      <c r="AA117" s="6">
        <v>175970</v>
      </c>
      <c r="AB117" s="6">
        <v>0</v>
      </c>
      <c r="AC117" s="6">
        <v>234110</v>
      </c>
      <c r="AD117" s="6">
        <v>0</v>
      </c>
      <c r="AE117" s="6">
        <v>221520</v>
      </c>
      <c r="AF117" s="6">
        <v>0</v>
      </c>
      <c r="AG117" s="6">
        <v>257040</v>
      </c>
      <c r="AH117" s="6">
        <v>0</v>
      </c>
      <c r="AI117" s="6">
        <v>252910</v>
      </c>
      <c r="AJ117" s="6">
        <v>0</v>
      </c>
      <c r="AK117" s="6">
        <v>287860</v>
      </c>
      <c r="AL117" s="6">
        <v>0</v>
      </c>
      <c r="AM117" s="6">
        <v>270030</v>
      </c>
      <c r="AN117" s="6">
        <v>0</v>
      </c>
      <c r="AO117" s="6">
        <v>248140</v>
      </c>
      <c r="AP117" s="6">
        <v>0</v>
      </c>
      <c r="AQ117" s="6">
        <v>315750</v>
      </c>
      <c r="AR117" s="6">
        <v>0</v>
      </c>
      <c r="AS117" s="6">
        <v>214960</v>
      </c>
      <c r="AT117" s="6">
        <v>0</v>
      </c>
      <c r="AU117" s="6">
        <v>142200</v>
      </c>
      <c r="AV117" s="6">
        <v>0</v>
      </c>
      <c r="AW117" s="6">
        <v>206070</v>
      </c>
      <c r="AX117" s="6">
        <v>0</v>
      </c>
      <c r="AY117" s="6">
        <v>229160</v>
      </c>
      <c r="AZ117" s="6">
        <v>0</v>
      </c>
    </row>
    <row r="118" spans="1:52">
      <c r="A118" s="6" t="s">
        <v>84</v>
      </c>
      <c r="B118" s="6">
        <v>250004</v>
      </c>
      <c r="C118" s="6" t="s">
        <v>107</v>
      </c>
      <c r="D118" s="6" t="s">
        <v>108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64080</v>
      </c>
      <c r="Z118" s="6">
        <v>0</v>
      </c>
      <c r="AA118" s="6">
        <v>160469</v>
      </c>
      <c r="AB118" s="6">
        <v>0</v>
      </c>
      <c r="AC118" s="6">
        <v>144909</v>
      </c>
      <c r="AD118" s="6">
        <v>0</v>
      </c>
      <c r="AE118" s="6">
        <v>136307</v>
      </c>
      <c r="AF118" s="6">
        <v>0</v>
      </c>
      <c r="AG118" s="6">
        <v>140085</v>
      </c>
      <c r="AH118" s="6">
        <v>0</v>
      </c>
      <c r="AI118" s="6">
        <v>96723</v>
      </c>
      <c r="AJ118" s="6">
        <v>0</v>
      </c>
      <c r="AK118" s="6">
        <v>0</v>
      </c>
      <c r="AL118" s="6">
        <v>0</v>
      </c>
      <c r="AM118" s="6">
        <v>0</v>
      </c>
      <c r="AN118" s="6">
        <v>0</v>
      </c>
      <c r="AO118" s="6">
        <v>0</v>
      </c>
      <c r="AP118" s="6">
        <v>0</v>
      </c>
      <c r="AQ118" s="6">
        <v>0</v>
      </c>
      <c r="AR118" s="6">
        <v>0</v>
      </c>
      <c r="AS118" s="6">
        <v>0</v>
      </c>
      <c r="AT118" s="6">
        <v>0</v>
      </c>
      <c r="AU118" s="6">
        <v>0</v>
      </c>
      <c r="AV118" s="6">
        <v>0</v>
      </c>
      <c r="AW118" s="6">
        <v>0</v>
      </c>
      <c r="AX118" s="6">
        <v>0</v>
      </c>
      <c r="AY118" s="6">
        <v>0</v>
      </c>
      <c r="AZ118" s="6">
        <v>0</v>
      </c>
    </row>
    <row r="119" spans="1:52">
      <c r="A119" s="6" t="s">
        <v>84</v>
      </c>
      <c r="B119" s="6">
        <v>250004</v>
      </c>
      <c r="C119" s="6" t="s">
        <v>107</v>
      </c>
      <c r="D119" s="6" t="s">
        <v>95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  <c r="AE119" s="6">
        <v>0</v>
      </c>
      <c r="AF119" s="6">
        <v>0</v>
      </c>
      <c r="AG119" s="6">
        <v>0</v>
      </c>
      <c r="AH119" s="6">
        <v>0</v>
      </c>
      <c r="AI119" s="6">
        <v>0</v>
      </c>
      <c r="AJ119" s="6">
        <v>0</v>
      </c>
      <c r="AK119" s="6">
        <v>75374</v>
      </c>
      <c r="AL119" s="6">
        <v>0</v>
      </c>
      <c r="AM119" s="6">
        <v>86409</v>
      </c>
      <c r="AN119" s="6">
        <v>0</v>
      </c>
      <c r="AO119" s="6">
        <v>95433</v>
      </c>
      <c r="AP119" s="6">
        <v>0</v>
      </c>
      <c r="AQ119" s="6">
        <v>90957</v>
      </c>
      <c r="AR119" s="6">
        <v>0</v>
      </c>
      <c r="AS119" s="6">
        <v>60611</v>
      </c>
      <c r="AT119" s="6">
        <v>0</v>
      </c>
      <c r="AU119" s="6">
        <v>56165</v>
      </c>
      <c r="AV119" s="6">
        <v>0</v>
      </c>
      <c r="AW119" s="6">
        <v>48943</v>
      </c>
      <c r="AX119" s="6">
        <v>0</v>
      </c>
      <c r="AY119" s="6">
        <v>38014</v>
      </c>
      <c r="AZ119" s="6">
        <v>0</v>
      </c>
    </row>
    <row r="120" spans="1:52">
      <c r="A120" s="6" t="s">
        <v>84</v>
      </c>
      <c r="B120" s="6">
        <v>250004</v>
      </c>
      <c r="C120" s="6" t="s">
        <v>107</v>
      </c>
      <c r="D120" s="6" t="s">
        <v>109</v>
      </c>
      <c r="E120" s="6">
        <v>136256</v>
      </c>
      <c r="F120" s="6">
        <v>0</v>
      </c>
      <c r="G120" s="6">
        <v>111864</v>
      </c>
      <c r="H120" s="6">
        <v>0</v>
      </c>
      <c r="I120" s="6">
        <v>140610</v>
      </c>
      <c r="J120" s="6">
        <v>0</v>
      </c>
      <c r="K120" s="6">
        <v>129679</v>
      </c>
      <c r="L120" s="6">
        <v>0</v>
      </c>
      <c r="M120" s="6">
        <v>122335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85445</v>
      </c>
      <c r="X120" s="6">
        <v>0</v>
      </c>
      <c r="Y120" s="6">
        <v>114238</v>
      </c>
      <c r="Z120" s="6">
        <v>0</v>
      </c>
      <c r="AA120" s="6">
        <v>0</v>
      </c>
      <c r="AB120" s="6">
        <v>0</v>
      </c>
      <c r="AC120" s="6">
        <v>0</v>
      </c>
      <c r="AD120" s="6">
        <v>0</v>
      </c>
      <c r="AE120" s="6">
        <v>0</v>
      </c>
      <c r="AF120" s="6">
        <v>0</v>
      </c>
      <c r="AG120" s="6">
        <v>0</v>
      </c>
      <c r="AH120" s="6">
        <v>0</v>
      </c>
      <c r="AI120" s="6">
        <v>0</v>
      </c>
      <c r="AJ120" s="6">
        <v>0</v>
      </c>
      <c r="AK120" s="6">
        <v>0</v>
      </c>
      <c r="AL120" s="6">
        <v>0</v>
      </c>
      <c r="AM120" s="6">
        <v>0</v>
      </c>
      <c r="AN120" s="6">
        <v>0</v>
      </c>
      <c r="AO120" s="6">
        <v>0</v>
      </c>
      <c r="AP120" s="6">
        <v>0</v>
      </c>
      <c r="AQ120" s="6">
        <v>0</v>
      </c>
      <c r="AR120" s="6">
        <v>0</v>
      </c>
      <c r="AS120" s="6">
        <v>0</v>
      </c>
      <c r="AT120" s="6">
        <v>0</v>
      </c>
      <c r="AU120" s="6">
        <v>0</v>
      </c>
      <c r="AV120" s="6">
        <v>0</v>
      </c>
      <c r="AW120" s="6">
        <v>0</v>
      </c>
      <c r="AX120" s="6">
        <v>0</v>
      </c>
      <c r="AY120" s="6">
        <v>0</v>
      </c>
      <c r="AZ120" s="6">
        <v>0</v>
      </c>
    </row>
    <row r="121" spans="1:52">
      <c r="A121" s="6" t="s">
        <v>84</v>
      </c>
      <c r="B121" s="6">
        <v>250004</v>
      </c>
      <c r="C121" s="6" t="s">
        <v>107</v>
      </c>
      <c r="D121" s="6" t="s">
        <v>110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48263</v>
      </c>
      <c r="N121" s="6">
        <v>0</v>
      </c>
      <c r="O121" s="6">
        <v>292780</v>
      </c>
      <c r="P121" s="6">
        <v>0</v>
      </c>
      <c r="Q121" s="6">
        <v>308678</v>
      </c>
      <c r="R121" s="6">
        <v>0</v>
      </c>
      <c r="S121" s="6">
        <v>262987</v>
      </c>
      <c r="T121" s="6">
        <v>0</v>
      </c>
      <c r="U121" s="6">
        <v>236726</v>
      </c>
      <c r="V121" s="6">
        <v>0</v>
      </c>
      <c r="W121" s="6">
        <v>136544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  <c r="AE121" s="6">
        <v>0</v>
      </c>
      <c r="AF121" s="6">
        <v>0</v>
      </c>
      <c r="AG121" s="6">
        <v>0</v>
      </c>
      <c r="AH121" s="6">
        <v>0</v>
      </c>
      <c r="AI121" s="6">
        <v>0</v>
      </c>
      <c r="AJ121" s="6">
        <v>0</v>
      </c>
      <c r="AK121" s="6">
        <v>0</v>
      </c>
      <c r="AL121" s="6">
        <v>0</v>
      </c>
      <c r="AM121" s="6">
        <v>0</v>
      </c>
      <c r="AN121" s="6">
        <v>0</v>
      </c>
      <c r="AO121" s="6">
        <v>0</v>
      </c>
      <c r="AP121" s="6">
        <v>0</v>
      </c>
      <c r="AQ121" s="6">
        <v>0</v>
      </c>
      <c r="AR121" s="6">
        <v>0</v>
      </c>
      <c r="AS121" s="6">
        <v>0</v>
      </c>
      <c r="AT121" s="6">
        <v>0</v>
      </c>
      <c r="AU121" s="6">
        <v>0</v>
      </c>
      <c r="AV121" s="6">
        <v>0</v>
      </c>
      <c r="AW121" s="6">
        <v>0</v>
      </c>
      <c r="AX121" s="6">
        <v>0</v>
      </c>
      <c r="AY121" s="6">
        <v>0</v>
      </c>
      <c r="AZ121" s="6">
        <v>0</v>
      </c>
    </row>
    <row r="122" spans="1:52">
      <c r="A122" s="6" t="s">
        <v>84</v>
      </c>
      <c r="B122" s="6">
        <v>250064</v>
      </c>
      <c r="C122" s="6" t="s">
        <v>111</v>
      </c>
      <c r="D122" s="6" t="s">
        <v>99</v>
      </c>
      <c r="E122" s="6">
        <v>18091</v>
      </c>
      <c r="F122" s="6">
        <v>0</v>
      </c>
      <c r="G122" s="6">
        <v>21060</v>
      </c>
      <c r="H122" s="6">
        <v>0</v>
      </c>
      <c r="I122" s="6">
        <v>20158</v>
      </c>
      <c r="J122" s="6">
        <v>0</v>
      </c>
      <c r="K122" s="6">
        <v>23549</v>
      </c>
      <c r="L122" s="6">
        <v>0</v>
      </c>
      <c r="M122" s="6">
        <v>33672</v>
      </c>
      <c r="N122" s="6">
        <v>0</v>
      </c>
      <c r="O122" s="6">
        <v>53232</v>
      </c>
      <c r="P122" s="6">
        <v>0</v>
      </c>
      <c r="Q122" s="6">
        <v>46967</v>
      </c>
      <c r="R122" s="6">
        <v>0</v>
      </c>
      <c r="S122" s="6">
        <v>36553</v>
      </c>
      <c r="T122" s="6">
        <v>0</v>
      </c>
      <c r="U122" s="6">
        <v>37358</v>
      </c>
      <c r="V122" s="6">
        <v>0</v>
      </c>
      <c r="W122" s="6">
        <v>20409</v>
      </c>
      <c r="X122" s="6">
        <v>0</v>
      </c>
      <c r="Y122" s="6">
        <v>0</v>
      </c>
      <c r="Z122" s="6">
        <v>0</v>
      </c>
      <c r="AA122" s="6">
        <v>21358</v>
      </c>
      <c r="AB122" s="6">
        <v>0</v>
      </c>
      <c r="AC122" s="6">
        <v>40601</v>
      </c>
      <c r="AD122" s="6">
        <v>0</v>
      </c>
      <c r="AE122" s="6">
        <v>21136</v>
      </c>
      <c r="AF122" s="6">
        <v>0</v>
      </c>
      <c r="AG122" s="6">
        <v>18336</v>
      </c>
      <c r="AH122" s="6">
        <v>0</v>
      </c>
      <c r="AI122" s="6">
        <v>25796</v>
      </c>
      <c r="AJ122" s="6">
        <v>0</v>
      </c>
      <c r="AK122" s="6">
        <v>31942</v>
      </c>
      <c r="AL122" s="6">
        <v>0</v>
      </c>
      <c r="AM122" s="6">
        <v>34164</v>
      </c>
      <c r="AN122" s="6">
        <v>0</v>
      </c>
      <c r="AO122" s="6">
        <v>0</v>
      </c>
      <c r="AP122" s="6">
        <v>0</v>
      </c>
      <c r="AQ122" s="6">
        <v>76049</v>
      </c>
      <c r="AR122" s="6">
        <v>0</v>
      </c>
      <c r="AS122" s="6">
        <v>23149</v>
      </c>
      <c r="AT122" s="6">
        <v>0</v>
      </c>
      <c r="AU122" s="6">
        <v>19276</v>
      </c>
      <c r="AV122" s="6">
        <v>0</v>
      </c>
      <c r="AW122" s="6">
        <v>18678</v>
      </c>
      <c r="AX122" s="6">
        <v>0</v>
      </c>
      <c r="AY122" s="6">
        <v>15986</v>
      </c>
      <c r="AZ122" s="6">
        <v>0</v>
      </c>
    </row>
    <row r="123" spans="1:52">
      <c r="A123" s="6" t="s">
        <v>84</v>
      </c>
      <c r="B123" s="6">
        <v>250082</v>
      </c>
      <c r="C123" s="6" t="s">
        <v>112</v>
      </c>
      <c r="D123" s="6" t="s">
        <v>95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6">
        <v>0</v>
      </c>
      <c r="AB123" s="6">
        <v>0</v>
      </c>
      <c r="AC123" s="6">
        <v>0</v>
      </c>
      <c r="AD123" s="6">
        <v>0</v>
      </c>
      <c r="AE123" s="6">
        <v>0</v>
      </c>
      <c r="AF123" s="6">
        <v>0</v>
      </c>
      <c r="AG123" s="6">
        <v>0</v>
      </c>
      <c r="AH123" s="6">
        <v>0</v>
      </c>
      <c r="AI123" s="6">
        <v>0</v>
      </c>
      <c r="AJ123" s="6">
        <v>0</v>
      </c>
      <c r="AK123" s="6">
        <v>0</v>
      </c>
      <c r="AL123" s="6">
        <v>0</v>
      </c>
      <c r="AM123" s="6">
        <v>0</v>
      </c>
      <c r="AN123" s="6">
        <v>0</v>
      </c>
      <c r="AO123" s="6">
        <v>0</v>
      </c>
      <c r="AP123" s="6">
        <v>0</v>
      </c>
      <c r="AQ123" s="6">
        <v>0</v>
      </c>
      <c r="AR123" s="6">
        <v>0</v>
      </c>
      <c r="AS123" s="6">
        <v>0</v>
      </c>
      <c r="AT123" s="6">
        <v>0</v>
      </c>
      <c r="AU123" s="6">
        <v>0</v>
      </c>
      <c r="AV123" s="6">
        <v>0</v>
      </c>
      <c r="AW123" s="6">
        <v>66784</v>
      </c>
      <c r="AX123" s="6">
        <v>0</v>
      </c>
      <c r="AY123" s="6">
        <v>53631</v>
      </c>
      <c r="AZ123" s="6">
        <v>0</v>
      </c>
    </row>
    <row r="124" spans="1:52">
      <c r="A124" s="6" t="s">
        <v>84</v>
      </c>
      <c r="B124" s="6">
        <v>250082</v>
      </c>
      <c r="C124" s="6" t="s">
        <v>112</v>
      </c>
      <c r="D124" s="6" t="s">
        <v>97</v>
      </c>
      <c r="E124" s="6">
        <v>51523</v>
      </c>
      <c r="F124" s="6">
        <v>0</v>
      </c>
      <c r="G124" s="6">
        <v>64730</v>
      </c>
      <c r="H124" s="6">
        <v>0</v>
      </c>
      <c r="I124" s="6">
        <v>62632</v>
      </c>
      <c r="J124" s="6">
        <v>0</v>
      </c>
      <c r="K124" s="6">
        <v>73719</v>
      </c>
      <c r="L124" s="6">
        <v>0</v>
      </c>
      <c r="M124" s="6">
        <v>0</v>
      </c>
      <c r="N124" s="6">
        <v>0</v>
      </c>
      <c r="O124" s="6">
        <v>200787</v>
      </c>
      <c r="P124" s="6">
        <v>0</v>
      </c>
      <c r="Q124" s="6">
        <v>91412</v>
      </c>
      <c r="R124" s="6">
        <v>0</v>
      </c>
      <c r="S124" s="6">
        <v>79865</v>
      </c>
      <c r="T124" s="6">
        <v>0</v>
      </c>
      <c r="U124" s="6">
        <v>0</v>
      </c>
      <c r="V124" s="6">
        <v>0</v>
      </c>
      <c r="W124" s="6">
        <v>162978</v>
      </c>
      <c r="X124" s="6">
        <v>0</v>
      </c>
      <c r="Y124" s="6">
        <v>68486</v>
      </c>
      <c r="Z124" s="6">
        <v>0</v>
      </c>
      <c r="AA124" s="6">
        <v>60302</v>
      </c>
      <c r="AB124" s="6">
        <v>0</v>
      </c>
      <c r="AC124" s="6">
        <v>49077</v>
      </c>
      <c r="AD124" s="6">
        <v>0</v>
      </c>
      <c r="AE124" s="6">
        <v>68090</v>
      </c>
      <c r="AF124" s="6">
        <v>0</v>
      </c>
      <c r="AG124" s="6">
        <v>74778</v>
      </c>
      <c r="AH124" s="6">
        <v>0</v>
      </c>
      <c r="AI124" s="6">
        <v>63676</v>
      </c>
      <c r="AJ124" s="6">
        <v>0</v>
      </c>
      <c r="AK124" s="6">
        <v>86559</v>
      </c>
      <c r="AL124" s="6">
        <v>0</v>
      </c>
      <c r="AM124" s="6">
        <v>90095</v>
      </c>
      <c r="AN124" s="6">
        <v>0</v>
      </c>
      <c r="AO124" s="6">
        <v>91209</v>
      </c>
      <c r="AP124" s="6">
        <v>0</v>
      </c>
      <c r="AQ124" s="6">
        <v>82247</v>
      </c>
      <c r="AR124" s="6">
        <v>0</v>
      </c>
      <c r="AS124" s="6">
        <v>75310</v>
      </c>
      <c r="AT124" s="6">
        <v>0</v>
      </c>
      <c r="AU124" s="6">
        <v>63538</v>
      </c>
      <c r="AV124" s="6">
        <v>0</v>
      </c>
      <c r="AW124" s="6">
        <v>0</v>
      </c>
      <c r="AX124" s="6">
        <v>0</v>
      </c>
      <c r="AY124" s="6">
        <v>0</v>
      </c>
      <c r="AZ124" s="6">
        <v>0</v>
      </c>
    </row>
    <row r="125" spans="1:52">
      <c r="A125" s="6" t="s">
        <v>84</v>
      </c>
      <c r="B125" s="6">
        <v>250093</v>
      </c>
      <c r="C125" s="6" t="s">
        <v>113</v>
      </c>
      <c r="D125" s="6" t="s">
        <v>99</v>
      </c>
      <c r="E125" s="6">
        <v>12945</v>
      </c>
      <c r="F125" s="6">
        <v>0</v>
      </c>
      <c r="G125" s="6">
        <v>13232</v>
      </c>
      <c r="H125" s="6">
        <v>0</v>
      </c>
      <c r="I125" s="6">
        <v>14828</v>
      </c>
      <c r="J125" s="6">
        <v>0</v>
      </c>
      <c r="K125" s="6">
        <v>18981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19970</v>
      </c>
      <c r="X125" s="6">
        <v>0</v>
      </c>
      <c r="Y125" s="6">
        <v>16989</v>
      </c>
      <c r="Z125" s="6">
        <v>0</v>
      </c>
      <c r="AA125" s="6">
        <v>13387</v>
      </c>
      <c r="AB125" s="6">
        <v>0</v>
      </c>
      <c r="AC125" s="6">
        <v>11866</v>
      </c>
      <c r="AD125" s="6">
        <v>0</v>
      </c>
      <c r="AE125" s="6">
        <v>12668</v>
      </c>
      <c r="AF125" s="6">
        <v>0</v>
      </c>
      <c r="AG125" s="6">
        <v>15979</v>
      </c>
      <c r="AH125" s="6">
        <v>0</v>
      </c>
      <c r="AI125" s="6">
        <v>17687</v>
      </c>
      <c r="AJ125" s="6">
        <v>0</v>
      </c>
      <c r="AK125" s="6">
        <v>21193</v>
      </c>
      <c r="AL125" s="6">
        <v>0</v>
      </c>
      <c r="AM125" s="6">
        <v>32660</v>
      </c>
      <c r="AN125" s="6">
        <v>0</v>
      </c>
      <c r="AO125" s="6">
        <v>16366</v>
      </c>
      <c r="AP125" s="6">
        <v>0</v>
      </c>
      <c r="AQ125" s="6">
        <v>22931</v>
      </c>
      <c r="AR125" s="6">
        <v>0</v>
      </c>
      <c r="AS125" s="6">
        <v>21155</v>
      </c>
      <c r="AT125" s="6">
        <v>0</v>
      </c>
      <c r="AU125" s="6">
        <v>18244</v>
      </c>
      <c r="AV125" s="6">
        <v>0</v>
      </c>
      <c r="AW125" s="6">
        <v>15512</v>
      </c>
      <c r="AX125" s="6">
        <v>0</v>
      </c>
      <c r="AY125" s="6">
        <v>13905</v>
      </c>
      <c r="AZ125" s="6">
        <v>0</v>
      </c>
    </row>
    <row r="126" spans="1:52">
      <c r="A126" s="6" t="s">
        <v>84</v>
      </c>
      <c r="B126" s="6">
        <v>250093</v>
      </c>
      <c r="C126" s="6" t="s">
        <v>113</v>
      </c>
      <c r="D126" s="6" t="s">
        <v>114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23050</v>
      </c>
      <c r="N126" s="6">
        <v>0</v>
      </c>
      <c r="O126" s="6">
        <v>33228</v>
      </c>
      <c r="P126" s="6">
        <v>0</v>
      </c>
      <c r="Q126" s="6">
        <v>28685</v>
      </c>
      <c r="R126" s="6">
        <v>0</v>
      </c>
      <c r="S126" s="6">
        <v>23405</v>
      </c>
      <c r="T126" s="6">
        <v>0</v>
      </c>
      <c r="U126" s="6">
        <v>23964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0</v>
      </c>
      <c r="AC126" s="6">
        <v>0</v>
      </c>
      <c r="AD126" s="6">
        <v>0</v>
      </c>
      <c r="AE126" s="6">
        <v>0</v>
      </c>
      <c r="AF126" s="6">
        <v>0</v>
      </c>
      <c r="AG126" s="6">
        <v>0</v>
      </c>
      <c r="AH126" s="6">
        <v>0</v>
      </c>
      <c r="AI126" s="6">
        <v>0</v>
      </c>
      <c r="AJ126" s="6">
        <v>0</v>
      </c>
      <c r="AK126" s="6">
        <v>0</v>
      </c>
      <c r="AL126" s="6">
        <v>0</v>
      </c>
      <c r="AM126" s="6">
        <v>0</v>
      </c>
      <c r="AN126" s="6">
        <v>0</v>
      </c>
      <c r="AO126" s="6">
        <v>0</v>
      </c>
      <c r="AP126" s="6">
        <v>0</v>
      </c>
      <c r="AQ126" s="6">
        <v>0</v>
      </c>
      <c r="AR126" s="6">
        <v>0</v>
      </c>
      <c r="AS126" s="6">
        <v>0</v>
      </c>
      <c r="AT126" s="6">
        <v>0</v>
      </c>
      <c r="AU126" s="6">
        <v>0</v>
      </c>
      <c r="AV126" s="6">
        <v>0</v>
      </c>
      <c r="AW126" s="6">
        <v>0</v>
      </c>
      <c r="AX126" s="6">
        <v>0</v>
      </c>
      <c r="AY126" s="6">
        <v>0</v>
      </c>
      <c r="AZ126" s="6">
        <v>0</v>
      </c>
    </row>
    <row r="127" spans="1:52">
      <c r="A127" s="6" t="s">
        <v>84</v>
      </c>
      <c r="B127" s="6">
        <v>250105</v>
      </c>
      <c r="C127" s="6" t="s">
        <v>115</v>
      </c>
      <c r="D127" s="6" t="s">
        <v>86</v>
      </c>
      <c r="E127" s="6">
        <v>86</v>
      </c>
      <c r="F127" s="6">
        <v>0</v>
      </c>
      <c r="G127" s="6">
        <v>82</v>
      </c>
      <c r="H127" s="6">
        <v>0</v>
      </c>
      <c r="I127" s="6">
        <v>429</v>
      </c>
      <c r="J127" s="6">
        <v>0</v>
      </c>
      <c r="K127" s="6">
        <v>994</v>
      </c>
      <c r="L127" s="6">
        <v>0</v>
      </c>
      <c r="M127" s="6">
        <v>6855</v>
      </c>
      <c r="N127" s="6">
        <v>0</v>
      </c>
      <c r="O127" s="6">
        <v>17064</v>
      </c>
      <c r="P127" s="6">
        <v>0</v>
      </c>
      <c r="Q127" s="6">
        <v>14518</v>
      </c>
      <c r="R127" s="6">
        <v>0</v>
      </c>
      <c r="S127" s="6">
        <v>8872</v>
      </c>
      <c r="T127" s="6">
        <v>0</v>
      </c>
      <c r="U127" s="6">
        <v>7587</v>
      </c>
      <c r="V127" s="6">
        <v>0</v>
      </c>
      <c r="W127" s="6">
        <v>2003</v>
      </c>
      <c r="X127" s="6">
        <v>0</v>
      </c>
      <c r="Y127" s="6">
        <v>755</v>
      </c>
      <c r="Z127" s="6">
        <v>0</v>
      </c>
      <c r="AA127" s="6">
        <v>96</v>
      </c>
      <c r="AB127" s="6">
        <v>0</v>
      </c>
      <c r="AC127" s="6">
        <v>91</v>
      </c>
      <c r="AD127" s="6">
        <v>0</v>
      </c>
      <c r="AE127" s="6">
        <v>99</v>
      </c>
      <c r="AF127" s="6">
        <v>0</v>
      </c>
      <c r="AG127" s="6">
        <v>412</v>
      </c>
      <c r="AH127" s="6">
        <v>0</v>
      </c>
      <c r="AI127" s="6">
        <v>3971</v>
      </c>
      <c r="AJ127" s="6">
        <v>0</v>
      </c>
      <c r="AK127" s="6">
        <v>5908</v>
      </c>
      <c r="AL127" s="6">
        <v>0</v>
      </c>
      <c r="AM127" s="6">
        <v>8487</v>
      </c>
      <c r="AN127" s="6">
        <v>0</v>
      </c>
      <c r="AO127" s="6">
        <v>8621</v>
      </c>
      <c r="AP127" s="6">
        <v>0</v>
      </c>
      <c r="AQ127" s="6">
        <v>8955</v>
      </c>
      <c r="AR127" s="6">
        <v>0</v>
      </c>
      <c r="AS127" s="6">
        <v>4192</v>
      </c>
      <c r="AT127" s="6">
        <v>0</v>
      </c>
      <c r="AU127" s="6">
        <v>3284</v>
      </c>
      <c r="AV127" s="6">
        <v>0</v>
      </c>
      <c r="AW127" s="6">
        <v>642</v>
      </c>
      <c r="AX127" s="6">
        <v>0</v>
      </c>
      <c r="AY127" s="6">
        <v>133</v>
      </c>
      <c r="AZ127" s="6">
        <v>0</v>
      </c>
    </row>
    <row r="128" spans="1:52">
      <c r="A128" s="6" t="s">
        <v>84</v>
      </c>
      <c r="B128" s="6">
        <v>250116</v>
      </c>
      <c r="C128" s="6" t="s">
        <v>116</v>
      </c>
      <c r="D128" s="6" t="s">
        <v>86</v>
      </c>
      <c r="E128" s="6">
        <v>26825</v>
      </c>
      <c r="F128" s="6">
        <v>0</v>
      </c>
      <c r="G128" s="6">
        <v>32427</v>
      </c>
      <c r="H128" s="6">
        <v>0</v>
      </c>
      <c r="I128" s="6">
        <v>30266</v>
      </c>
      <c r="J128" s="6">
        <v>0</v>
      </c>
      <c r="K128" s="6">
        <v>39234</v>
      </c>
      <c r="L128" s="6">
        <v>0</v>
      </c>
      <c r="M128" s="6">
        <v>42954</v>
      </c>
      <c r="N128" s="6">
        <v>0</v>
      </c>
      <c r="O128" s="6">
        <v>49815</v>
      </c>
      <c r="P128" s="6">
        <v>0</v>
      </c>
      <c r="Q128" s="6">
        <v>51260</v>
      </c>
      <c r="R128" s="6">
        <v>0</v>
      </c>
      <c r="S128" s="6">
        <v>42974</v>
      </c>
      <c r="T128" s="6">
        <v>0</v>
      </c>
      <c r="U128" s="6">
        <v>45831</v>
      </c>
      <c r="V128" s="6">
        <v>0</v>
      </c>
      <c r="W128" s="6">
        <v>31080</v>
      </c>
      <c r="X128" s="6">
        <v>0</v>
      </c>
      <c r="Y128" s="6">
        <v>35781</v>
      </c>
      <c r="Z128" s="6">
        <v>0</v>
      </c>
      <c r="AA128" s="6">
        <v>37753</v>
      </c>
      <c r="AB128" s="6">
        <v>0</v>
      </c>
      <c r="AC128" s="6">
        <v>31499</v>
      </c>
      <c r="AD128" s="6">
        <v>0</v>
      </c>
      <c r="AE128" s="6">
        <v>37684</v>
      </c>
      <c r="AF128" s="6">
        <v>0</v>
      </c>
      <c r="AG128" s="6">
        <v>36606</v>
      </c>
      <c r="AH128" s="6">
        <v>0</v>
      </c>
      <c r="AI128" s="6">
        <v>44955</v>
      </c>
      <c r="AJ128" s="6">
        <v>0</v>
      </c>
      <c r="AK128" s="6">
        <v>43877</v>
      </c>
      <c r="AL128" s="6">
        <v>0</v>
      </c>
      <c r="AM128" s="6">
        <v>42075</v>
      </c>
      <c r="AN128" s="6">
        <v>0</v>
      </c>
      <c r="AO128" s="6">
        <v>49831</v>
      </c>
      <c r="AP128" s="6">
        <v>0</v>
      </c>
      <c r="AQ128" s="6">
        <v>42299</v>
      </c>
      <c r="AR128" s="6">
        <v>0</v>
      </c>
      <c r="AS128" s="6">
        <v>33650</v>
      </c>
      <c r="AT128" s="6">
        <v>0</v>
      </c>
      <c r="AU128" s="6">
        <v>32003</v>
      </c>
      <c r="AV128" s="6">
        <v>0</v>
      </c>
      <c r="AW128" s="6">
        <v>23993</v>
      </c>
      <c r="AX128" s="6">
        <v>0</v>
      </c>
      <c r="AY128" s="6">
        <v>4916</v>
      </c>
      <c r="AZ128" s="6">
        <v>0</v>
      </c>
    </row>
    <row r="129" spans="1:52">
      <c r="A129" s="6" t="s">
        <v>84</v>
      </c>
      <c r="B129" s="6">
        <v>250164</v>
      </c>
      <c r="C129" s="6" t="s">
        <v>117</v>
      </c>
      <c r="D129" s="6" t="s">
        <v>86</v>
      </c>
      <c r="E129" s="6">
        <v>12995</v>
      </c>
      <c r="F129" s="6">
        <v>0</v>
      </c>
      <c r="G129" s="6">
        <v>4518</v>
      </c>
      <c r="H129" s="6">
        <v>0</v>
      </c>
      <c r="I129" s="6">
        <v>13700</v>
      </c>
      <c r="J129" s="6">
        <v>0</v>
      </c>
      <c r="K129" s="6">
        <v>10734</v>
      </c>
      <c r="L129" s="6">
        <v>0</v>
      </c>
      <c r="M129" s="6">
        <v>18836</v>
      </c>
      <c r="N129" s="6">
        <v>0</v>
      </c>
      <c r="O129" s="6">
        <v>16671</v>
      </c>
      <c r="P129" s="6">
        <v>0</v>
      </c>
      <c r="Q129" s="6">
        <v>18270</v>
      </c>
      <c r="R129" s="6">
        <v>0</v>
      </c>
      <c r="S129" s="6">
        <v>13407</v>
      </c>
      <c r="T129" s="6">
        <v>0</v>
      </c>
      <c r="U129" s="6">
        <v>9477</v>
      </c>
      <c r="V129" s="6">
        <v>0</v>
      </c>
      <c r="W129" s="6">
        <v>15879</v>
      </c>
      <c r="X129" s="6">
        <v>0</v>
      </c>
      <c r="Y129" s="6">
        <v>14436</v>
      </c>
      <c r="Z129" s="6">
        <v>0</v>
      </c>
      <c r="AA129" s="6">
        <v>12206</v>
      </c>
      <c r="AB129" s="6">
        <v>0</v>
      </c>
      <c r="AC129" s="6">
        <v>13180</v>
      </c>
      <c r="AD129" s="6">
        <v>0</v>
      </c>
      <c r="AE129" s="6">
        <v>5913</v>
      </c>
      <c r="AF129" s="6">
        <v>0</v>
      </c>
      <c r="AG129" s="6">
        <v>14421</v>
      </c>
      <c r="AH129" s="6">
        <v>0</v>
      </c>
      <c r="AI129" s="6">
        <v>13088</v>
      </c>
      <c r="AJ129" s="6">
        <v>0</v>
      </c>
      <c r="AK129" s="6">
        <v>12829</v>
      </c>
      <c r="AL129" s="6">
        <v>0</v>
      </c>
      <c r="AM129" s="6">
        <v>9048</v>
      </c>
      <c r="AN129" s="6">
        <v>0</v>
      </c>
      <c r="AO129" s="6">
        <v>16153</v>
      </c>
      <c r="AP129" s="6">
        <v>0</v>
      </c>
      <c r="AQ129" s="6">
        <v>9923</v>
      </c>
      <c r="AR129" s="6">
        <v>0</v>
      </c>
      <c r="AS129" s="6">
        <v>14443</v>
      </c>
      <c r="AT129" s="6">
        <v>0</v>
      </c>
      <c r="AU129" s="6">
        <v>13289</v>
      </c>
      <c r="AV129" s="6">
        <v>0</v>
      </c>
      <c r="AW129" s="6">
        <v>7724</v>
      </c>
      <c r="AX129" s="6">
        <v>0</v>
      </c>
      <c r="AY129" s="6">
        <v>15471</v>
      </c>
      <c r="AZ129" s="6">
        <v>0</v>
      </c>
    </row>
    <row r="130" spans="1:52">
      <c r="A130" s="6" t="s">
        <v>84</v>
      </c>
      <c r="B130" s="6">
        <v>250164</v>
      </c>
      <c r="C130" s="6" t="s">
        <v>117</v>
      </c>
      <c r="D130" s="6" t="s">
        <v>97</v>
      </c>
      <c r="E130" s="6">
        <v>34531</v>
      </c>
      <c r="F130" s="6">
        <v>0</v>
      </c>
      <c r="G130" s="6">
        <v>27068</v>
      </c>
      <c r="H130" s="6">
        <v>0</v>
      </c>
      <c r="I130" s="6">
        <v>35995</v>
      </c>
      <c r="J130" s="6">
        <v>0</v>
      </c>
      <c r="K130" s="6">
        <v>44283</v>
      </c>
      <c r="L130" s="6">
        <v>0</v>
      </c>
      <c r="M130" s="6">
        <v>64710</v>
      </c>
      <c r="N130" s="6">
        <v>0</v>
      </c>
      <c r="O130" s="6">
        <v>108757</v>
      </c>
      <c r="P130" s="6">
        <v>0</v>
      </c>
      <c r="Q130" s="6">
        <v>141167</v>
      </c>
      <c r="R130" s="6">
        <v>0</v>
      </c>
      <c r="S130" s="6">
        <v>109772</v>
      </c>
      <c r="T130" s="6">
        <v>0</v>
      </c>
      <c r="U130" s="6">
        <v>90633</v>
      </c>
      <c r="V130" s="6">
        <v>0</v>
      </c>
      <c r="W130" s="6">
        <v>90863</v>
      </c>
      <c r="X130" s="6">
        <v>0</v>
      </c>
      <c r="Y130" s="6">
        <v>43278</v>
      </c>
      <c r="Z130" s="6">
        <v>0</v>
      </c>
      <c r="AA130" s="6">
        <v>28172</v>
      </c>
      <c r="AB130" s="6">
        <v>0</v>
      </c>
      <c r="AC130" s="6">
        <v>25069</v>
      </c>
      <c r="AD130" s="6">
        <v>0</v>
      </c>
      <c r="AE130" s="6">
        <v>20423</v>
      </c>
      <c r="AF130" s="6">
        <v>0</v>
      </c>
      <c r="AG130" s="6">
        <v>38534</v>
      </c>
      <c r="AH130" s="6">
        <v>0</v>
      </c>
      <c r="AI130" s="6">
        <v>50512</v>
      </c>
      <c r="AJ130" s="6">
        <v>0</v>
      </c>
      <c r="AK130" s="6">
        <v>76481</v>
      </c>
      <c r="AL130" s="6">
        <v>0</v>
      </c>
      <c r="AM130" s="6">
        <v>86029</v>
      </c>
      <c r="AN130" s="6">
        <v>0</v>
      </c>
      <c r="AO130" s="6">
        <v>110053</v>
      </c>
      <c r="AP130" s="6">
        <v>0</v>
      </c>
      <c r="AQ130" s="6">
        <v>91516</v>
      </c>
      <c r="AR130" s="6">
        <v>0</v>
      </c>
      <c r="AS130" s="6">
        <v>87658</v>
      </c>
      <c r="AT130" s="6">
        <v>0</v>
      </c>
      <c r="AU130" s="6">
        <v>71547</v>
      </c>
      <c r="AV130" s="6">
        <v>0</v>
      </c>
      <c r="AW130" s="6">
        <v>52674</v>
      </c>
      <c r="AX130" s="6">
        <v>0</v>
      </c>
      <c r="AY130" s="6">
        <v>45626</v>
      </c>
      <c r="AZ130" s="6">
        <v>0</v>
      </c>
    </row>
    <row r="131" spans="1:52">
      <c r="A131" s="6" t="s">
        <v>84</v>
      </c>
      <c r="B131" s="6">
        <v>250182</v>
      </c>
      <c r="C131" s="6" t="s">
        <v>118</v>
      </c>
      <c r="D131" s="6" t="s">
        <v>86</v>
      </c>
      <c r="E131" s="6">
        <v>16482</v>
      </c>
      <c r="F131" s="6">
        <v>0</v>
      </c>
      <c r="G131" s="6">
        <v>11408</v>
      </c>
      <c r="H131" s="6">
        <v>0</v>
      </c>
      <c r="I131" s="6">
        <v>10335</v>
      </c>
      <c r="J131" s="6">
        <v>0</v>
      </c>
      <c r="K131" s="6">
        <v>12969</v>
      </c>
      <c r="L131" s="6">
        <v>0</v>
      </c>
      <c r="M131" s="6">
        <v>18988</v>
      </c>
      <c r="N131" s="6">
        <v>0</v>
      </c>
      <c r="O131" s="6">
        <v>29804</v>
      </c>
      <c r="P131" s="6">
        <v>0</v>
      </c>
      <c r="Q131" s="6">
        <v>38860</v>
      </c>
      <c r="R131" s="6">
        <v>0</v>
      </c>
      <c r="S131" s="6">
        <v>33108</v>
      </c>
      <c r="T131" s="6">
        <v>0</v>
      </c>
      <c r="U131" s="6">
        <v>24857</v>
      </c>
      <c r="V131" s="6">
        <v>0</v>
      </c>
      <c r="W131" s="6">
        <v>22619</v>
      </c>
      <c r="X131" s="6">
        <v>0</v>
      </c>
      <c r="Y131" s="6">
        <v>14306</v>
      </c>
      <c r="Z131" s="6">
        <v>0</v>
      </c>
      <c r="AA131" s="6">
        <v>12830</v>
      </c>
      <c r="AB131" s="6">
        <v>0</v>
      </c>
      <c r="AC131" s="6">
        <v>13833</v>
      </c>
      <c r="AD131" s="6">
        <v>0</v>
      </c>
      <c r="AE131" s="6">
        <v>11722</v>
      </c>
      <c r="AF131" s="6">
        <v>0</v>
      </c>
      <c r="AG131" s="6">
        <v>14281</v>
      </c>
      <c r="AH131" s="6">
        <v>0</v>
      </c>
      <c r="AI131" s="6">
        <v>13378</v>
      </c>
      <c r="AJ131" s="6">
        <v>0</v>
      </c>
      <c r="AK131" s="6">
        <v>19071</v>
      </c>
      <c r="AL131" s="6">
        <v>0</v>
      </c>
      <c r="AM131" s="6">
        <v>21233</v>
      </c>
      <c r="AN131" s="6">
        <v>0</v>
      </c>
      <c r="AO131" s="6">
        <v>28827</v>
      </c>
      <c r="AP131" s="6">
        <v>0</v>
      </c>
      <c r="AQ131" s="6">
        <v>21268</v>
      </c>
      <c r="AR131" s="6">
        <v>0</v>
      </c>
      <c r="AS131" s="6">
        <v>19943</v>
      </c>
      <c r="AT131" s="6">
        <v>0</v>
      </c>
      <c r="AU131" s="6">
        <v>17777</v>
      </c>
      <c r="AV131" s="6">
        <v>0</v>
      </c>
      <c r="AW131" s="6">
        <v>14892</v>
      </c>
      <c r="AX131" s="6">
        <v>0</v>
      </c>
      <c r="AY131" s="6">
        <v>13372</v>
      </c>
      <c r="AZ131" s="6">
        <v>0</v>
      </c>
    </row>
    <row r="132" spans="1:52">
      <c r="A132" s="6" t="s">
        <v>84</v>
      </c>
      <c r="B132" s="6">
        <v>250250</v>
      </c>
      <c r="C132" s="6" t="s">
        <v>119</v>
      </c>
      <c r="D132" s="6" t="s">
        <v>101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43222</v>
      </c>
      <c r="N132" s="6">
        <v>0</v>
      </c>
      <c r="O132" s="6">
        <v>50029</v>
      </c>
      <c r="P132" s="6">
        <v>0</v>
      </c>
      <c r="Q132" s="6">
        <v>49477</v>
      </c>
      <c r="R132" s="6">
        <v>0</v>
      </c>
      <c r="S132" s="6">
        <v>44159</v>
      </c>
      <c r="T132" s="6">
        <v>0</v>
      </c>
      <c r="U132" s="6">
        <v>48930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0</v>
      </c>
      <c r="AE132" s="6">
        <v>0</v>
      </c>
      <c r="AF132" s="6">
        <v>0</v>
      </c>
      <c r="AG132" s="6">
        <v>0</v>
      </c>
      <c r="AH132" s="6">
        <v>0</v>
      </c>
      <c r="AI132" s="6">
        <v>0</v>
      </c>
      <c r="AJ132" s="6">
        <v>0</v>
      </c>
      <c r="AK132" s="6">
        <v>0</v>
      </c>
      <c r="AL132" s="6">
        <v>0</v>
      </c>
      <c r="AM132" s="6">
        <v>0</v>
      </c>
      <c r="AN132" s="6">
        <v>0</v>
      </c>
      <c r="AO132" s="6">
        <v>0</v>
      </c>
      <c r="AP132" s="6">
        <v>0</v>
      </c>
      <c r="AQ132" s="6">
        <v>0</v>
      </c>
      <c r="AR132" s="6">
        <v>0</v>
      </c>
      <c r="AS132" s="6">
        <v>0</v>
      </c>
      <c r="AT132" s="6">
        <v>0</v>
      </c>
      <c r="AU132" s="6">
        <v>0</v>
      </c>
      <c r="AV132" s="6">
        <v>0</v>
      </c>
      <c r="AW132" s="6">
        <v>0</v>
      </c>
      <c r="AX132" s="6">
        <v>0</v>
      </c>
      <c r="AY132" s="6">
        <v>0</v>
      </c>
      <c r="AZ132" s="6">
        <v>0</v>
      </c>
    </row>
    <row r="133" spans="1:52">
      <c r="A133" s="6" t="s">
        <v>84</v>
      </c>
      <c r="B133" s="6">
        <v>250250</v>
      </c>
      <c r="C133" s="6" t="s">
        <v>119</v>
      </c>
      <c r="D133" s="6" t="s">
        <v>86</v>
      </c>
      <c r="E133" s="6">
        <v>35120</v>
      </c>
      <c r="F133" s="6">
        <v>0</v>
      </c>
      <c r="G133" s="6">
        <v>39156</v>
      </c>
      <c r="H133" s="6">
        <v>0</v>
      </c>
      <c r="I133" s="6">
        <v>38098</v>
      </c>
      <c r="J133" s="6">
        <v>0</v>
      </c>
      <c r="K133" s="6">
        <v>40646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41957</v>
      </c>
      <c r="X133" s="6">
        <v>0</v>
      </c>
      <c r="Y133" s="6">
        <v>40733</v>
      </c>
      <c r="Z133" s="6">
        <v>0</v>
      </c>
      <c r="AA133" s="6">
        <v>45382</v>
      </c>
      <c r="AB133" s="6">
        <v>0</v>
      </c>
      <c r="AC133" s="6">
        <v>34698</v>
      </c>
      <c r="AD133" s="6">
        <v>0</v>
      </c>
      <c r="AE133" s="6">
        <v>45206</v>
      </c>
      <c r="AF133" s="6">
        <v>0</v>
      </c>
      <c r="AG133" s="6">
        <v>39104</v>
      </c>
      <c r="AH133" s="6">
        <v>0</v>
      </c>
      <c r="AI133" s="6">
        <v>42245</v>
      </c>
      <c r="AJ133" s="6">
        <v>0</v>
      </c>
      <c r="AK133" s="6">
        <v>42652</v>
      </c>
      <c r="AL133" s="6">
        <v>0</v>
      </c>
      <c r="AM133" s="6">
        <v>33415</v>
      </c>
      <c r="AN133" s="6">
        <v>0</v>
      </c>
      <c r="AO133" s="6">
        <v>35517</v>
      </c>
      <c r="AP133" s="6">
        <v>0</v>
      </c>
      <c r="AQ133" s="6">
        <v>47143</v>
      </c>
      <c r="AR133" s="6">
        <v>0</v>
      </c>
      <c r="AS133" s="6">
        <v>45080</v>
      </c>
      <c r="AT133" s="6">
        <v>0</v>
      </c>
      <c r="AU133" s="6">
        <v>40702</v>
      </c>
      <c r="AV133" s="6">
        <v>0</v>
      </c>
      <c r="AW133" s="6">
        <v>42439</v>
      </c>
      <c r="AX133" s="6">
        <v>0</v>
      </c>
      <c r="AY133" s="6">
        <v>38807</v>
      </c>
      <c r="AZ133" s="6">
        <v>0</v>
      </c>
    </row>
    <row r="134" spans="1:52">
      <c r="A134" s="6" t="s">
        <v>84</v>
      </c>
      <c r="B134" s="6">
        <v>250264</v>
      </c>
      <c r="C134" s="6" t="s">
        <v>120</v>
      </c>
      <c r="D134" s="6" t="s">
        <v>99</v>
      </c>
      <c r="E134" s="6">
        <v>22468</v>
      </c>
      <c r="F134" s="6">
        <v>0</v>
      </c>
      <c r="G134" s="6">
        <v>26762</v>
      </c>
      <c r="H134" s="6">
        <v>0</v>
      </c>
      <c r="I134" s="6">
        <v>33018</v>
      </c>
      <c r="J134" s="6">
        <v>0</v>
      </c>
      <c r="K134" s="6">
        <v>35989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35203</v>
      </c>
      <c r="X134" s="6">
        <v>0</v>
      </c>
      <c r="Y134" s="6">
        <v>33148</v>
      </c>
      <c r="Z134" s="6">
        <v>0</v>
      </c>
      <c r="AA134" s="6">
        <v>35906</v>
      </c>
      <c r="AB134" s="6">
        <v>0</v>
      </c>
      <c r="AC134" s="6">
        <v>24796</v>
      </c>
      <c r="AD134" s="6">
        <v>0</v>
      </c>
      <c r="AE134" s="6">
        <v>30299</v>
      </c>
      <c r="AF134" s="6">
        <v>0</v>
      </c>
      <c r="AG134" s="6">
        <v>29093</v>
      </c>
      <c r="AH134" s="6">
        <v>0</v>
      </c>
      <c r="AI134" s="6">
        <v>32882</v>
      </c>
      <c r="AJ134" s="6">
        <v>0</v>
      </c>
      <c r="AK134" s="6">
        <v>39780</v>
      </c>
      <c r="AL134" s="6">
        <v>0</v>
      </c>
      <c r="AM134" s="6">
        <v>42992</v>
      </c>
      <c r="AN134" s="6">
        <v>0</v>
      </c>
      <c r="AO134" s="6">
        <v>39728</v>
      </c>
      <c r="AP134" s="6">
        <v>0</v>
      </c>
      <c r="AQ134" s="6">
        <v>37898</v>
      </c>
      <c r="AR134" s="6">
        <v>0</v>
      </c>
      <c r="AS134" s="6">
        <v>35091</v>
      </c>
      <c r="AT134" s="6">
        <v>0</v>
      </c>
      <c r="AU134" s="6">
        <v>31289</v>
      </c>
      <c r="AV134" s="6">
        <v>0</v>
      </c>
      <c r="AW134" s="6">
        <v>0</v>
      </c>
      <c r="AX134" s="6">
        <v>0</v>
      </c>
      <c r="AY134" s="6">
        <v>0</v>
      </c>
      <c r="AZ134" s="6">
        <v>0</v>
      </c>
    </row>
    <row r="135" spans="1:52">
      <c r="A135" s="6" t="s">
        <v>84</v>
      </c>
      <c r="B135" s="6">
        <v>250264</v>
      </c>
      <c r="C135" s="6" t="s">
        <v>120</v>
      </c>
      <c r="D135" s="6" t="s">
        <v>121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6">
        <v>0</v>
      </c>
      <c r="AB135" s="6">
        <v>0</v>
      </c>
      <c r="AC135" s="6">
        <v>0</v>
      </c>
      <c r="AD135" s="6">
        <v>0</v>
      </c>
      <c r="AE135" s="6">
        <v>0</v>
      </c>
      <c r="AF135" s="6">
        <v>0</v>
      </c>
      <c r="AG135" s="6">
        <v>0</v>
      </c>
      <c r="AH135" s="6">
        <v>0</v>
      </c>
      <c r="AI135" s="6">
        <v>0</v>
      </c>
      <c r="AJ135" s="6">
        <v>0</v>
      </c>
      <c r="AK135" s="6">
        <v>0</v>
      </c>
      <c r="AL135" s="6">
        <v>0</v>
      </c>
      <c r="AM135" s="6">
        <v>0</v>
      </c>
      <c r="AN135" s="6">
        <v>0</v>
      </c>
      <c r="AO135" s="6">
        <v>0</v>
      </c>
      <c r="AP135" s="6">
        <v>0</v>
      </c>
      <c r="AQ135" s="6">
        <v>0</v>
      </c>
      <c r="AR135" s="6">
        <v>0</v>
      </c>
      <c r="AS135" s="6">
        <v>0</v>
      </c>
      <c r="AT135" s="6">
        <v>0</v>
      </c>
      <c r="AU135" s="6">
        <v>0</v>
      </c>
      <c r="AV135" s="6">
        <v>0</v>
      </c>
      <c r="AW135" s="6">
        <v>30194</v>
      </c>
      <c r="AX135" s="6">
        <v>0</v>
      </c>
      <c r="AY135" s="6">
        <v>24669</v>
      </c>
      <c r="AZ135" s="6">
        <v>0</v>
      </c>
    </row>
    <row r="136" spans="1:52">
      <c r="A136" s="6" t="s">
        <v>84</v>
      </c>
      <c r="B136" s="6">
        <v>250264</v>
      </c>
      <c r="C136" s="6" t="s">
        <v>120</v>
      </c>
      <c r="D136" s="6" t="s">
        <v>114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43830</v>
      </c>
      <c r="N136" s="6">
        <v>0</v>
      </c>
      <c r="O136" s="6">
        <v>55872</v>
      </c>
      <c r="P136" s="6">
        <v>0</v>
      </c>
      <c r="Q136" s="6">
        <v>49047</v>
      </c>
      <c r="R136" s="6">
        <v>0</v>
      </c>
      <c r="S136" s="6">
        <v>42186</v>
      </c>
      <c r="T136" s="6">
        <v>0</v>
      </c>
      <c r="U136" s="6">
        <v>47730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6">
        <v>0</v>
      </c>
      <c r="AB136" s="6">
        <v>0</v>
      </c>
      <c r="AC136" s="6">
        <v>0</v>
      </c>
      <c r="AD136" s="6">
        <v>0</v>
      </c>
      <c r="AE136" s="6">
        <v>0</v>
      </c>
      <c r="AF136" s="6">
        <v>0</v>
      </c>
      <c r="AG136" s="6">
        <v>0</v>
      </c>
      <c r="AH136" s="6">
        <v>0</v>
      </c>
      <c r="AI136" s="6">
        <v>0</v>
      </c>
      <c r="AJ136" s="6">
        <v>0</v>
      </c>
      <c r="AK136" s="6">
        <v>0</v>
      </c>
      <c r="AL136" s="6">
        <v>0</v>
      </c>
      <c r="AM136" s="6">
        <v>0</v>
      </c>
      <c r="AN136" s="6">
        <v>0</v>
      </c>
      <c r="AO136" s="6">
        <v>0</v>
      </c>
      <c r="AP136" s="6">
        <v>0</v>
      </c>
      <c r="AQ136" s="6">
        <v>0</v>
      </c>
      <c r="AR136" s="6">
        <v>0</v>
      </c>
      <c r="AS136" s="6">
        <v>0</v>
      </c>
      <c r="AT136" s="6">
        <v>0</v>
      </c>
      <c r="AU136" s="6">
        <v>0</v>
      </c>
      <c r="AV136" s="6">
        <v>0</v>
      </c>
      <c r="AW136" s="6">
        <v>0</v>
      </c>
      <c r="AX136" s="6">
        <v>0</v>
      </c>
      <c r="AY136" s="6">
        <v>0</v>
      </c>
      <c r="AZ136" s="6">
        <v>0</v>
      </c>
    </row>
    <row r="137" spans="1:52">
      <c r="A137" s="6" t="s">
        <v>84</v>
      </c>
      <c r="B137" s="6">
        <v>250273</v>
      </c>
      <c r="C137" s="6" t="s">
        <v>122</v>
      </c>
      <c r="D137" s="6" t="s">
        <v>99</v>
      </c>
      <c r="E137" s="6">
        <v>8647</v>
      </c>
      <c r="F137" s="6">
        <v>0</v>
      </c>
      <c r="G137" s="6">
        <v>7750</v>
      </c>
      <c r="H137" s="6">
        <v>0</v>
      </c>
      <c r="I137" s="6">
        <v>9065</v>
      </c>
      <c r="J137" s="6">
        <v>0</v>
      </c>
      <c r="K137" s="6">
        <v>9759</v>
      </c>
      <c r="L137" s="6">
        <v>0</v>
      </c>
      <c r="M137" s="6">
        <v>11207</v>
      </c>
      <c r="N137" s="6">
        <v>0</v>
      </c>
      <c r="O137" s="6">
        <v>14041</v>
      </c>
      <c r="P137" s="6">
        <v>0</v>
      </c>
      <c r="Q137" s="6">
        <v>13739</v>
      </c>
      <c r="R137" s="6">
        <v>0</v>
      </c>
      <c r="S137" s="6">
        <v>12239</v>
      </c>
      <c r="T137" s="6">
        <v>0</v>
      </c>
      <c r="U137" s="6">
        <v>10199</v>
      </c>
      <c r="V137" s="6">
        <v>0</v>
      </c>
      <c r="W137" s="6">
        <v>11954</v>
      </c>
      <c r="X137" s="6">
        <v>0</v>
      </c>
      <c r="Y137" s="6">
        <v>9654</v>
      </c>
      <c r="Z137" s="6">
        <v>0</v>
      </c>
      <c r="AA137" s="6">
        <v>7084</v>
      </c>
      <c r="AB137" s="6">
        <v>0</v>
      </c>
      <c r="AC137" s="6">
        <v>8044</v>
      </c>
      <c r="AD137" s="6">
        <v>0</v>
      </c>
      <c r="AE137" s="6">
        <v>6224</v>
      </c>
      <c r="AF137" s="6">
        <v>0</v>
      </c>
      <c r="AG137" s="6">
        <v>8660</v>
      </c>
      <c r="AH137" s="6">
        <v>0</v>
      </c>
      <c r="AI137" s="6">
        <v>8379</v>
      </c>
      <c r="AJ137" s="6">
        <v>0</v>
      </c>
      <c r="AK137" s="6">
        <v>9690</v>
      </c>
      <c r="AL137" s="6">
        <v>0</v>
      </c>
      <c r="AM137" s="6">
        <v>10746</v>
      </c>
      <c r="AN137" s="6">
        <v>0</v>
      </c>
      <c r="AO137" s="6">
        <v>12774</v>
      </c>
      <c r="AP137" s="6">
        <v>0</v>
      </c>
      <c r="AQ137" s="6">
        <v>10433</v>
      </c>
      <c r="AR137" s="6">
        <v>0</v>
      </c>
      <c r="AS137" s="6">
        <v>10706</v>
      </c>
      <c r="AT137" s="6">
        <v>0</v>
      </c>
      <c r="AU137" s="6">
        <v>9573</v>
      </c>
      <c r="AV137" s="6">
        <v>0</v>
      </c>
      <c r="AW137" s="6">
        <v>8813</v>
      </c>
      <c r="AX137" s="6">
        <v>0</v>
      </c>
      <c r="AY137" s="6">
        <v>9297</v>
      </c>
      <c r="AZ137" s="6">
        <v>0</v>
      </c>
    </row>
    <row r="138" spans="1:52">
      <c r="A138" s="6" t="s">
        <v>84</v>
      </c>
      <c r="B138" s="6">
        <v>250444</v>
      </c>
      <c r="C138" s="6" t="s">
        <v>123</v>
      </c>
      <c r="D138" s="6" t="s">
        <v>86</v>
      </c>
      <c r="E138" s="6">
        <v>29030</v>
      </c>
      <c r="F138" s="6">
        <v>0</v>
      </c>
      <c r="G138" s="6">
        <v>22386</v>
      </c>
      <c r="H138" s="6">
        <v>0</v>
      </c>
      <c r="I138" s="6">
        <v>27494</v>
      </c>
      <c r="J138" s="6">
        <v>0</v>
      </c>
      <c r="K138" s="6">
        <v>29948</v>
      </c>
      <c r="L138" s="6">
        <v>0</v>
      </c>
      <c r="M138" s="6">
        <v>30035</v>
      </c>
      <c r="N138" s="6">
        <v>0</v>
      </c>
      <c r="O138" s="6">
        <v>42649</v>
      </c>
      <c r="P138" s="6">
        <v>0</v>
      </c>
      <c r="Q138" s="6">
        <v>55561</v>
      </c>
      <c r="R138" s="6">
        <v>0</v>
      </c>
      <c r="S138" s="6">
        <v>41062</v>
      </c>
      <c r="T138" s="6">
        <v>0</v>
      </c>
      <c r="U138" s="6">
        <v>36312</v>
      </c>
      <c r="V138" s="6">
        <v>0</v>
      </c>
      <c r="W138" s="6">
        <v>34186</v>
      </c>
      <c r="X138" s="6">
        <v>0</v>
      </c>
      <c r="Y138" s="6">
        <v>30092</v>
      </c>
      <c r="Z138" s="6">
        <v>0</v>
      </c>
      <c r="AA138" s="6">
        <v>27076</v>
      </c>
      <c r="AB138" s="6">
        <v>0</v>
      </c>
      <c r="AC138" s="6">
        <v>22569</v>
      </c>
      <c r="AD138" s="6">
        <v>0</v>
      </c>
      <c r="AE138" s="6">
        <v>20063</v>
      </c>
      <c r="AF138" s="6">
        <v>0</v>
      </c>
      <c r="AG138" s="6">
        <v>23004</v>
      </c>
      <c r="AH138" s="6">
        <v>0</v>
      </c>
      <c r="AI138" s="6">
        <v>20334</v>
      </c>
      <c r="AJ138" s="6">
        <v>0</v>
      </c>
      <c r="AK138" s="6">
        <v>30915</v>
      </c>
      <c r="AL138" s="6">
        <v>0</v>
      </c>
      <c r="AM138" s="6">
        <v>31856</v>
      </c>
      <c r="AN138" s="6">
        <v>0</v>
      </c>
      <c r="AO138" s="6">
        <v>35321</v>
      </c>
      <c r="AP138" s="6">
        <v>0</v>
      </c>
      <c r="AQ138" s="6">
        <v>33212</v>
      </c>
      <c r="AR138" s="6">
        <v>0</v>
      </c>
      <c r="AS138" s="6">
        <v>29102</v>
      </c>
      <c r="AT138" s="6">
        <v>0</v>
      </c>
      <c r="AU138" s="6">
        <v>25633</v>
      </c>
      <c r="AV138" s="6">
        <v>0</v>
      </c>
      <c r="AW138" s="6">
        <v>17743</v>
      </c>
      <c r="AX138" s="6">
        <v>0</v>
      </c>
      <c r="AY138" s="6">
        <v>13884</v>
      </c>
      <c r="AZ138" s="6">
        <v>0</v>
      </c>
    </row>
    <row r="139" spans="1:52">
      <c r="A139" s="6" t="s">
        <v>84</v>
      </c>
      <c r="B139" s="6">
        <v>250450</v>
      </c>
      <c r="C139" s="6" t="s">
        <v>124</v>
      </c>
      <c r="D139" s="6" t="s">
        <v>86</v>
      </c>
      <c r="E139" s="6">
        <v>4066</v>
      </c>
      <c r="F139" s="6">
        <v>0</v>
      </c>
      <c r="G139" s="6">
        <v>5100</v>
      </c>
      <c r="H139" s="6">
        <v>0</v>
      </c>
      <c r="I139" s="6">
        <v>3697</v>
      </c>
      <c r="J139" s="6">
        <v>0</v>
      </c>
      <c r="K139" s="6">
        <v>5451</v>
      </c>
      <c r="L139" s="6">
        <v>0</v>
      </c>
      <c r="M139" s="6">
        <v>9365</v>
      </c>
      <c r="N139" s="6">
        <v>0</v>
      </c>
      <c r="O139" s="6">
        <v>10971</v>
      </c>
      <c r="P139" s="6">
        <v>0</v>
      </c>
      <c r="Q139" s="6">
        <v>12337</v>
      </c>
      <c r="R139" s="6">
        <v>0</v>
      </c>
      <c r="S139" s="6">
        <v>8201</v>
      </c>
      <c r="T139" s="6">
        <v>0</v>
      </c>
      <c r="U139" s="6">
        <v>8274</v>
      </c>
      <c r="V139" s="6">
        <v>0</v>
      </c>
      <c r="W139" s="6">
        <v>4843</v>
      </c>
      <c r="X139" s="6">
        <v>0</v>
      </c>
      <c r="Y139" s="6">
        <v>6245</v>
      </c>
      <c r="Z139" s="6">
        <v>0</v>
      </c>
      <c r="AA139" s="6">
        <v>8075</v>
      </c>
      <c r="AB139" s="6">
        <v>0</v>
      </c>
      <c r="AC139" s="6">
        <v>5983</v>
      </c>
      <c r="AD139" s="6">
        <v>0</v>
      </c>
      <c r="AE139" s="6">
        <v>6939</v>
      </c>
      <c r="AF139" s="6">
        <v>0</v>
      </c>
      <c r="AG139" s="6">
        <v>6424</v>
      </c>
      <c r="AH139" s="6">
        <v>0</v>
      </c>
      <c r="AI139" s="6">
        <v>6625</v>
      </c>
      <c r="AJ139" s="6">
        <v>0</v>
      </c>
      <c r="AK139" s="6">
        <v>7050</v>
      </c>
      <c r="AL139" s="6">
        <v>0</v>
      </c>
      <c r="AM139" s="6">
        <v>9001</v>
      </c>
      <c r="AN139" s="6">
        <v>0</v>
      </c>
      <c r="AO139" s="6">
        <v>9113</v>
      </c>
      <c r="AP139" s="6">
        <v>0</v>
      </c>
      <c r="AQ139" s="6">
        <v>6728</v>
      </c>
      <c r="AR139" s="6">
        <v>0</v>
      </c>
      <c r="AS139" s="6">
        <v>2091</v>
      </c>
      <c r="AT139" s="6">
        <v>0</v>
      </c>
      <c r="AU139" s="6">
        <v>322</v>
      </c>
      <c r="AV139" s="6">
        <v>0</v>
      </c>
      <c r="AW139" s="6">
        <v>1249</v>
      </c>
      <c r="AX139" s="6">
        <v>0</v>
      </c>
      <c r="AY139" s="6">
        <v>512</v>
      </c>
      <c r="AZ139" s="6">
        <v>0</v>
      </c>
    </row>
    <row r="140" spans="1:52">
      <c r="A140" s="6" t="s">
        <v>84</v>
      </c>
      <c r="B140" s="6">
        <v>250521</v>
      </c>
      <c r="C140" s="6" t="s">
        <v>125</v>
      </c>
      <c r="D140" s="6" t="s">
        <v>99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  <c r="AA140" s="6">
        <v>0</v>
      </c>
      <c r="AB140" s="6">
        <v>0</v>
      </c>
      <c r="AC140" s="6">
        <v>0</v>
      </c>
      <c r="AD140" s="6">
        <v>0</v>
      </c>
      <c r="AE140" s="6">
        <v>0</v>
      </c>
      <c r="AF140" s="6">
        <v>0</v>
      </c>
      <c r="AG140" s="6">
        <v>0</v>
      </c>
      <c r="AH140" s="6">
        <v>0</v>
      </c>
      <c r="AI140" s="6">
        <v>0</v>
      </c>
      <c r="AJ140" s="6">
        <v>0</v>
      </c>
      <c r="AK140" s="6">
        <v>0</v>
      </c>
      <c r="AL140" s="6">
        <v>0</v>
      </c>
      <c r="AM140" s="6">
        <v>0</v>
      </c>
      <c r="AN140" s="6">
        <v>0</v>
      </c>
      <c r="AO140" s="6">
        <v>0</v>
      </c>
      <c r="AP140" s="6">
        <v>0</v>
      </c>
      <c r="AQ140" s="6">
        <v>0</v>
      </c>
      <c r="AR140" s="6">
        <v>0</v>
      </c>
      <c r="AS140" s="6">
        <v>0</v>
      </c>
      <c r="AT140" s="6">
        <v>0</v>
      </c>
      <c r="AU140" s="6">
        <v>0</v>
      </c>
      <c r="AV140" s="6">
        <v>0</v>
      </c>
      <c r="AW140" s="6">
        <v>0</v>
      </c>
      <c r="AX140" s="6">
        <v>0</v>
      </c>
      <c r="AY140" s="6">
        <v>12328</v>
      </c>
      <c r="AZ140" s="6">
        <v>0</v>
      </c>
    </row>
    <row r="141" spans="1:52">
      <c r="A141" s="6" t="s">
        <v>84</v>
      </c>
      <c r="B141" s="6">
        <v>250521</v>
      </c>
      <c r="C141" s="6" t="s">
        <v>125</v>
      </c>
      <c r="D141" s="6" t="s">
        <v>86</v>
      </c>
      <c r="E141" s="6">
        <v>12811</v>
      </c>
      <c r="F141" s="6">
        <v>0</v>
      </c>
      <c r="G141" s="6">
        <v>15150</v>
      </c>
      <c r="H141" s="6">
        <v>0</v>
      </c>
      <c r="I141" s="6">
        <v>26657</v>
      </c>
      <c r="J141" s="6">
        <v>0</v>
      </c>
      <c r="K141" s="6">
        <v>30093</v>
      </c>
      <c r="L141" s="6">
        <v>0</v>
      </c>
      <c r="M141" s="6">
        <v>39556</v>
      </c>
      <c r="N141" s="6">
        <v>0</v>
      </c>
      <c r="O141" s="6">
        <v>60939</v>
      </c>
      <c r="P141" s="6">
        <v>0</v>
      </c>
      <c r="Q141" s="6">
        <v>54402</v>
      </c>
      <c r="R141" s="6">
        <v>0</v>
      </c>
      <c r="S141" s="6">
        <v>44147</v>
      </c>
      <c r="T141" s="6">
        <v>0</v>
      </c>
      <c r="U141" s="6">
        <v>47711</v>
      </c>
      <c r="V141" s="6">
        <v>0</v>
      </c>
      <c r="W141" s="6">
        <v>31959</v>
      </c>
      <c r="X141" s="6">
        <v>0</v>
      </c>
      <c r="Y141" s="6">
        <v>28618</v>
      </c>
      <c r="Z141" s="6">
        <v>0</v>
      </c>
      <c r="AA141" s="6">
        <v>26341</v>
      </c>
      <c r="AB141" s="6">
        <v>0</v>
      </c>
      <c r="AC141" s="6">
        <v>15105</v>
      </c>
      <c r="AD141" s="6">
        <v>0</v>
      </c>
      <c r="AE141" s="6">
        <v>19903</v>
      </c>
      <c r="AF141" s="6">
        <v>0</v>
      </c>
      <c r="AG141" s="6">
        <v>26192</v>
      </c>
      <c r="AH141" s="6">
        <v>0</v>
      </c>
      <c r="AI141" s="6">
        <v>33186</v>
      </c>
      <c r="AJ141" s="6">
        <v>0</v>
      </c>
      <c r="AK141" s="6">
        <v>45682</v>
      </c>
      <c r="AL141" s="6">
        <v>0</v>
      </c>
      <c r="AM141" s="6">
        <v>50971</v>
      </c>
      <c r="AN141" s="6">
        <v>0</v>
      </c>
      <c r="AO141" s="6">
        <v>49029</v>
      </c>
      <c r="AP141" s="6">
        <v>0</v>
      </c>
      <c r="AQ141" s="6">
        <v>47231</v>
      </c>
      <c r="AR141" s="6">
        <v>0</v>
      </c>
      <c r="AS141" s="6">
        <v>39964</v>
      </c>
      <c r="AT141" s="6">
        <v>0</v>
      </c>
      <c r="AU141" s="6">
        <v>33326</v>
      </c>
      <c r="AV141" s="6">
        <v>0</v>
      </c>
      <c r="AW141" s="6">
        <v>28642</v>
      </c>
      <c r="AX141" s="6">
        <v>0</v>
      </c>
      <c r="AY141" s="6">
        <v>20392</v>
      </c>
      <c r="AZ141" s="6">
        <v>0</v>
      </c>
    </row>
    <row r="142" spans="1:52">
      <c r="A142" s="6" t="s">
        <v>84</v>
      </c>
      <c r="B142" s="6">
        <v>250521</v>
      </c>
      <c r="C142" s="6" t="s">
        <v>125</v>
      </c>
      <c r="D142" s="6" t="s">
        <v>126</v>
      </c>
      <c r="E142" s="6">
        <v>78374</v>
      </c>
      <c r="F142" s="6">
        <v>0</v>
      </c>
      <c r="G142" s="6">
        <v>68818</v>
      </c>
      <c r="H142" s="6">
        <v>0</v>
      </c>
      <c r="I142" s="6">
        <v>83044</v>
      </c>
      <c r="J142" s="6">
        <v>0</v>
      </c>
      <c r="K142" s="6">
        <v>86076</v>
      </c>
      <c r="L142" s="6">
        <v>0</v>
      </c>
      <c r="M142" s="6">
        <v>374839</v>
      </c>
      <c r="N142" s="6">
        <v>0</v>
      </c>
      <c r="O142" s="6">
        <v>178021</v>
      </c>
      <c r="P142" s="6">
        <v>0</v>
      </c>
      <c r="Q142" s="6">
        <v>182110</v>
      </c>
      <c r="R142" s="6">
        <v>0</v>
      </c>
      <c r="S142" s="6">
        <v>143480</v>
      </c>
      <c r="T142" s="6">
        <v>0</v>
      </c>
      <c r="U142" s="6">
        <v>114579</v>
      </c>
      <c r="V142" s="6">
        <v>0</v>
      </c>
      <c r="W142" s="6">
        <v>376791</v>
      </c>
      <c r="X142" s="6">
        <v>0</v>
      </c>
      <c r="Y142" s="6">
        <v>65873</v>
      </c>
      <c r="Z142" s="6">
        <v>0</v>
      </c>
      <c r="AA142" s="6">
        <v>62703</v>
      </c>
      <c r="AB142" s="6">
        <v>0</v>
      </c>
      <c r="AC142" s="6">
        <v>67189</v>
      </c>
      <c r="AD142" s="6">
        <v>0</v>
      </c>
      <c r="AE142" s="6">
        <v>60676</v>
      </c>
      <c r="AF142" s="6">
        <v>0</v>
      </c>
      <c r="AG142" s="6">
        <v>300877</v>
      </c>
      <c r="AH142" s="6">
        <v>0</v>
      </c>
      <c r="AI142" s="6">
        <v>64794</v>
      </c>
      <c r="AJ142" s="6">
        <v>0</v>
      </c>
      <c r="AK142" s="6">
        <v>88754</v>
      </c>
      <c r="AL142" s="6">
        <v>0</v>
      </c>
      <c r="AM142" s="6">
        <v>97889</v>
      </c>
      <c r="AN142" s="6">
        <v>0</v>
      </c>
      <c r="AO142" s="6">
        <v>130387</v>
      </c>
      <c r="AP142" s="6">
        <v>0</v>
      </c>
      <c r="AQ142" s="6">
        <v>84260</v>
      </c>
      <c r="AR142" s="6">
        <v>0</v>
      </c>
      <c r="AS142" s="6">
        <v>88550</v>
      </c>
      <c r="AT142" s="6">
        <v>0</v>
      </c>
      <c r="AU142" s="6">
        <v>234320</v>
      </c>
      <c r="AV142" s="6">
        <v>0</v>
      </c>
      <c r="AW142" s="6">
        <v>45600</v>
      </c>
      <c r="AX142" s="6">
        <v>0</v>
      </c>
      <c r="AY142" s="6">
        <v>45170</v>
      </c>
      <c r="AZ142" s="6">
        <v>0</v>
      </c>
    </row>
    <row r="143" spans="1:52">
      <c r="A143" s="6" t="s">
        <v>84</v>
      </c>
      <c r="B143" s="6">
        <v>250521</v>
      </c>
      <c r="C143" s="6" t="s">
        <v>125</v>
      </c>
      <c r="D143" s="6" t="s">
        <v>109</v>
      </c>
      <c r="E143" s="6">
        <v>92391</v>
      </c>
      <c r="F143" s="6">
        <v>0</v>
      </c>
      <c r="G143" s="6">
        <v>0</v>
      </c>
      <c r="H143" s="6">
        <v>0</v>
      </c>
      <c r="I143" s="6">
        <v>129798</v>
      </c>
      <c r="J143" s="6">
        <v>0</v>
      </c>
      <c r="K143" s="6">
        <v>85354</v>
      </c>
      <c r="L143" s="6">
        <v>0</v>
      </c>
      <c r="M143" s="6">
        <v>73066</v>
      </c>
      <c r="N143" s="6">
        <v>0</v>
      </c>
      <c r="O143" s="6">
        <v>71785</v>
      </c>
      <c r="P143" s="6">
        <v>0</v>
      </c>
      <c r="Q143" s="6">
        <v>75949</v>
      </c>
      <c r="R143" s="6">
        <v>0</v>
      </c>
      <c r="S143" s="6">
        <v>72504</v>
      </c>
      <c r="T143" s="6">
        <v>0</v>
      </c>
      <c r="U143" s="6">
        <v>79810</v>
      </c>
      <c r="V143" s="6">
        <v>0</v>
      </c>
      <c r="W143" s="6">
        <v>60902</v>
      </c>
      <c r="X143" s="6">
        <v>0</v>
      </c>
      <c r="Y143" s="6">
        <v>68090</v>
      </c>
      <c r="Z143" s="6">
        <v>0</v>
      </c>
      <c r="AA143" s="6">
        <v>62993</v>
      </c>
      <c r="AB143" s="6">
        <v>0</v>
      </c>
      <c r="AC143" s="6">
        <v>67246</v>
      </c>
      <c r="AD143" s="6">
        <v>0</v>
      </c>
      <c r="AE143" s="6">
        <v>73852</v>
      </c>
      <c r="AF143" s="6">
        <v>0</v>
      </c>
      <c r="AG143" s="6">
        <v>66243</v>
      </c>
      <c r="AH143" s="6">
        <v>0</v>
      </c>
      <c r="AI143" s="6">
        <v>69522</v>
      </c>
      <c r="AJ143" s="6">
        <v>0</v>
      </c>
      <c r="AK143" s="6">
        <v>75149</v>
      </c>
      <c r="AL143" s="6">
        <v>0</v>
      </c>
      <c r="AM143" s="6">
        <v>56036</v>
      </c>
      <c r="AN143" s="6">
        <v>0</v>
      </c>
      <c r="AO143" s="6">
        <v>77362</v>
      </c>
      <c r="AP143" s="6">
        <v>0</v>
      </c>
      <c r="AQ143" s="6">
        <v>77901</v>
      </c>
      <c r="AR143" s="6">
        <v>0</v>
      </c>
      <c r="AS143" s="6">
        <v>70709</v>
      </c>
      <c r="AT143" s="6">
        <v>0</v>
      </c>
      <c r="AU143" s="6">
        <v>70103</v>
      </c>
      <c r="AV143" s="6">
        <v>0</v>
      </c>
      <c r="AW143" s="6">
        <v>83354</v>
      </c>
      <c r="AX143" s="6">
        <v>0</v>
      </c>
      <c r="AY143" s="6">
        <v>54344</v>
      </c>
      <c r="AZ143" s="6">
        <v>0</v>
      </c>
    </row>
    <row r="144" spans="1:52">
      <c r="A144" s="6" t="s">
        <v>84</v>
      </c>
      <c r="B144" s="6">
        <v>251060</v>
      </c>
      <c r="C144" s="6" t="s">
        <v>77</v>
      </c>
      <c r="D144" s="6" t="s">
        <v>95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0</v>
      </c>
      <c r="AC144" s="6">
        <v>0</v>
      </c>
      <c r="AD144" s="6">
        <v>0</v>
      </c>
      <c r="AE144" s="6">
        <v>0</v>
      </c>
      <c r="AF144" s="6">
        <v>0</v>
      </c>
      <c r="AG144" s="6">
        <v>0</v>
      </c>
      <c r="AH144" s="6">
        <v>0</v>
      </c>
      <c r="AI144" s="6">
        <v>0</v>
      </c>
      <c r="AJ144" s="6">
        <v>0</v>
      </c>
      <c r="AK144" s="6">
        <v>0</v>
      </c>
      <c r="AL144" s="6">
        <v>0</v>
      </c>
      <c r="AM144" s="6">
        <v>0</v>
      </c>
      <c r="AN144" s="6">
        <v>0</v>
      </c>
      <c r="AO144" s="6">
        <v>0</v>
      </c>
      <c r="AP144" s="6">
        <v>0</v>
      </c>
      <c r="AQ144" s="6">
        <v>0</v>
      </c>
      <c r="AR144" s="6">
        <v>0</v>
      </c>
      <c r="AS144" s="6">
        <v>0</v>
      </c>
      <c r="AT144" s="6">
        <v>0</v>
      </c>
      <c r="AU144" s="6">
        <v>0</v>
      </c>
      <c r="AV144" s="6">
        <v>0</v>
      </c>
      <c r="AW144" s="6">
        <v>174220</v>
      </c>
      <c r="AX144" s="6">
        <v>0</v>
      </c>
      <c r="AY144" s="6">
        <v>220180</v>
      </c>
      <c r="AZ144" s="6">
        <v>0</v>
      </c>
    </row>
    <row r="145" spans="1:52">
      <c r="A145" s="6" t="s">
        <v>84</v>
      </c>
      <c r="B145" s="6">
        <v>251060</v>
      </c>
      <c r="C145" s="6" t="s">
        <v>77</v>
      </c>
      <c r="D145" s="6" t="s">
        <v>97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  <c r="AB145" s="6">
        <v>0</v>
      </c>
      <c r="AC145" s="6">
        <v>0</v>
      </c>
      <c r="AD145" s="6">
        <v>0</v>
      </c>
      <c r="AE145" s="6">
        <v>209368</v>
      </c>
      <c r="AF145" s="6">
        <v>0</v>
      </c>
      <c r="AG145" s="6">
        <v>157531</v>
      </c>
      <c r="AH145" s="6">
        <v>0</v>
      </c>
      <c r="AI145" s="6">
        <v>135745</v>
      </c>
      <c r="AJ145" s="6">
        <v>0</v>
      </c>
      <c r="AK145" s="6">
        <v>169983</v>
      </c>
      <c r="AL145" s="6">
        <v>0</v>
      </c>
      <c r="AM145" s="6">
        <v>184133</v>
      </c>
      <c r="AN145" s="6">
        <v>0</v>
      </c>
      <c r="AO145" s="6">
        <v>168998</v>
      </c>
      <c r="AP145" s="6">
        <v>0</v>
      </c>
      <c r="AQ145" s="6">
        <v>176270</v>
      </c>
      <c r="AR145" s="6">
        <v>0</v>
      </c>
      <c r="AS145" s="6">
        <v>154403</v>
      </c>
      <c r="AT145" s="6">
        <v>0</v>
      </c>
      <c r="AU145" s="6">
        <v>116089</v>
      </c>
      <c r="AV145" s="6">
        <v>0</v>
      </c>
      <c r="AW145" s="6">
        <v>0</v>
      </c>
      <c r="AX145" s="6">
        <v>0</v>
      </c>
      <c r="AY145" s="6">
        <v>0</v>
      </c>
      <c r="AZ145" s="6">
        <v>0</v>
      </c>
    </row>
    <row r="146" spans="1:52">
      <c r="A146" s="6" t="s">
        <v>84</v>
      </c>
      <c r="B146" s="6">
        <v>251085</v>
      </c>
      <c r="C146" s="6" t="s">
        <v>128</v>
      </c>
      <c r="D146" s="6" t="s">
        <v>101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473273</v>
      </c>
      <c r="R146" s="6">
        <v>0</v>
      </c>
      <c r="S146" s="6">
        <v>150163</v>
      </c>
      <c r="T146" s="6">
        <v>0</v>
      </c>
      <c r="U146" s="6">
        <v>0</v>
      </c>
      <c r="V146" s="6">
        <v>0</v>
      </c>
      <c r="W146" s="6">
        <v>230898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>
        <v>0</v>
      </c>
      <c r="AE146" s="6">
        <v>0</v>
      </c>
      <c r="AF146" s="6">
        <v>0</v>
      </c>
      <c r="AG146" s="6">
        <v>0</v>
      </c>
      <c r="AH146" s="6">
        <v>0</v>
      </c>
      <c r="AI146" s="6">
        <v>0</v>
      </c>
      <c r="AJ146" s="6">
        <v>0</v>
      </c>
      <c r="AK146" s="6">
        <v>0</v>
      </c>
      <c r="AL146" s="6">
        <v>0</v>
      </c>
      <c r="AM146" s="6">
        <v>0</v>
      </c>
      <c r="AN146" s="6">
        <v>0</v>
      </c>
      <c r="AO146" s="6">
        <v>0</v>
      </c>
      <c r="AP146" s="6">
        <v>0</v>
      </c>
      <c r="AQ146" s="6">
        <v>0</v>
      </c>
      <c r="AR146" s="6">
        <v>0</v>
      </c>
      <c r="AS146" s="6">
        <v>0</v>
      </c>
      <c r="AT146" s="6">
        <v>0</v>
      </c>
      <c r="AU146" s="6">
        <v>0</v>
      </c>
      <c r="AV146" s="6">
        <v>0</v>
      </c>
      <c r="AW146" s="6">
        <v>0</v>
      </c>
      <c r="AX146" s="6">
        <v>0</v>
      </c>
      <c r="AY146" s="6">
        <v>0</v>
      </c>
      <c r="AZ146" s="6">
        <v>0</v>
      </c>
    </row>
    <row r="147" spans="1:52">
      <c r="A147" s="6" t="s">
        <v>84</v>
      </c>
      <c r="B147" s="6">
        <v>251085</v>
      </c>
      <c r="C147" s="6" t="s">
        <v>128</v>
      </c>
      <c r="D147" s="6" t="s">
        <v>102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61198</v>
      </c>
      <c r="Z147" s="6">
        <v>0</v>
      </c>
      <c r="AA147" s="6">
        <v>52739</v>
      </c>
      <c r="AB147" s="6">
        <v>0</v>
      </c>
      <c r="AC147" s="6">
        <v>43074</v>
      </c>
      <c r="AD147" s="6">
        <v>0</v>
      </c>
      <c r="AE147" s="6">
        <v>54666</v>
      </c>
      <c r="AF147" s="6">
        <v>0</v>
      </c>
      <c r="AG147" s="6">
        <v>67623</v>
      </c>
      <c r="AH147" s="6">
        <v>0</v>
      </c>
      <c r="AI147" s="6">
        <v>89128</v>
      </c>
      <c r="AJ147" s="6">
        <v>0</v>
      </c>
      <c r="AK147" s="6">
        <v>162106</v>
      </c>
      <c r="AL147" s="6">
        <v>0</v>
      </c>
      <c r="AM147" s="6">
        <v>174016</v>
      </c>
      <c r="AN147" s="6">
        <v>0</v>
      </c>
      <c r="AO147" s="6">
        <v>189351</v>
      </c>
      <c r="AP147" s="6">
        <v>0</v>
      </c>
      <c r="AQ147" s="6">
        <v>187875</v>
      </c>
      <c r="AR147" s="6">
        <v>0</v>
      </c>
      <c r="AS147" s="6">
        <v>119181</v>
      </c>
      <c r="AT147" s="6">
        <v>0</v>
      </c>
      <c r="AU147" s="6">
        <v>100520</v>
      </c>
      <c r="AV147" s="6">
        <v>0</v>
      </c>
      <c r="AW147" s="6">
        <v>82497</v>
      </c>
      <c r="AX147" s="6">
        <v>0</v>
      </c>
      <c r="AY147" s="6">
        <v>64284</v>
      </c>
      <c r="AZ147" s="6">
        <v>0</v>
      </c>
    </row>
    <row r="148" spans="1:52">
      <c r="A148" s="6" t="s">
        <v>84</v>
      </c>
      <c r="B148" s="6">
        <v>251085</v>
      </c>
      <c r="C148" s="6" t="s">
        <v>128</v>
      </c>
      <c r="D148" s="6" t="s">
        <v>86</v>
      </c>
      <c r="E148" s="6">
        <v>98334</v>
      </c>
      <c r="F148" s="6">
        <v>0</v>
      </c>
      <c r="G148" s="6">
        <v>91555</v>
      </c>
      <c r="H148" s="6">
        <v>0</v>
      </c>
      <c r="I148" s="6">
        <v>41865</v>
      </c>
      <c r="J148" s="6">
        <v>0</v>
      </c>
      <c r="K148" s="6">
        <v>196214</v>
      </c>
      <c r="L148" s="6">
        <v>0</v>
      </c>
      <c r="M148" s="6">
        <v>209075</v>
      </c>
      <c r="N148" s="6">
        <v>0</v>
      </c>
      <c r="O148" s="6">
        <v>53895</v>
      </c>
      <c r="P148" s="6">
        <v>0</v>
      </c>
      <c r="Q148" s="6">
        <v>56177</v>
      </c>
      <c r="R148" s="6">
        <v>0</v>
      </c>
      <c r="S148" s="6">
        <v>47598</v>
      </c>
      <c r="T148" s="6">
        <v>0</v>
      </c>
      <c r="U148" s="6">
        <v>50128</v>
      </c>
      <c r="V148" s="6">
        <v>0</v>
      </c>
      <c r="W148" s="6">
        <v>48646</v>
      </c>
      <c r="X148" s="6">
        <v>0</v>
      </c>
      <c r="Y148" s="6">
        <v>39592</v>
      </c>
      <c r="Z148" s="6">
        <v>0</v>
      </c>
      <c r="AA148" s="6">
        <v>37138</v>
      </c>
      <c r="AB148" s="6">
        <v>0</v>
      </c>
      <c r="AC148" s="6">
        <v>24017</v>
      </c>
      <c r="AD148" s="6">
        <v>0</v>
      </c>
      <c r="AE148" s="6">
        <v>24848</v>
      </c>
      <c r="AF148" s="6">
        <v>0</v>
      </c>
      <c r="AG148" s="6">
        <v>-14054</v>
      </c>
      <c r="AH148" s="6">
        <v>0</v>
      </c>
      <c r="AI148" s="6">
        <v>37537</v>
      </c>
      <c r="AJ148" s="6">
        <v>0</v>
      </c>
      <c r="AK148" s="6">
        <v>44931</v>
      </c>
      <c r="AL148" s="6">
        <v>0</v>
      </c>
      <c r="AM148" s="6">
        <v>50887</v>
      </c>
      <c r="AN148" s="6">
        <v>0</v>
      </c>
      <c r="AO148" s="6">
        <v>56705</v>
      </c>
      <c r="AP148" s="6">
        <v>0</v>
      </c>
      <c r="AQ148" s="6">
        <v>41810</v>
      </c>
      <c r="AR148" s="6">
        <v>0</v>
      </c>
      <c r="AS148" s="6">
        <v>42492</v>
      </c>
      <c r="AT148" s="6">
        <v>0</v>
      </c>
      <c r="AU148" s="6">
        <v>38697</v>
      </c>
      <c r="AV148" s="6">
        <v>0</v>
      </c>
      <c r="AW148" s="6">
        <v>15928</v>
      </c>
      <c r="AX148" s="6">
        <v>0</v>
      </c>
      <c r="AY148" s="6">
        <v>9874</v>
      </c>
      <c r="AZ148" s="6">
        <v>0</v>
      </c>
    </row>
    <row r="149" spans="1:52">
      <c r="A149" s="6" t="s">
        <v>84</v>
      </c>
      <c r="B149" s="6">
        <v>251087</v>
      </c>
      <c r="C149" s="6" t="s">
        <v>129</v>
      </c>
      <c r="D149" s="6" t="s">
        <v>97</v>
      </c>
      <c r="E149" s="6">
        <v>59942</v>
      </c>
      <c r="F149" s="6">
        <v>0</v>
      </c>
      <c r="G149" s="6">
        <v>75449</v>
      </c>
      <c r="H149" s="6">
        <v>0</v>
      </c>
      <c r="I149" s="6">
        <v>63792</v>
      </c>
      <c r="J149" s="6">
        <v>0</v>
      </c>
      <c r="K149" s="6">
        <v>83041</v>
      </c>
      <c r="L149" s="6">
        <v>0</v>
      </c>
      <c r="M149" s="6">
        <v>109460</v>
      </c>
      <c r="N149" s="6">
        <v>0</v>
      </c>
      <c r="O149" s="6">
        <v>147635</v>
      </c>
      <c r="P149" s="6">
        <v>0</v>
      </c>
      <c r="Q149" s="6">
        <v>133636</v>
      </c>
      <c r="R149" s="6">
        <v>0</v>
      </c>
      <c r="S149" s="6">
        <v>115498</v>
      </c>
      <c r="T149" s="6">
        <v>0</v>
      </c>
      <c r="U149" s="6">
        <v>123904</v>
      </c>
      <c r="V149" s="6">
        <v>0</v>
      </c>
      <c r="W149" s="6">
        <v>92133</v>
      </c>
      <c r="X149" s="6">
        <v>0</v>
      </c>
      <c r="Y149" s="6">
        <v>88874</v>
      </c>
      <c r="Z149" s="6">
        <v>0</v>
      </c>
      <c r="AA149" s="6">
        <v>82635</v>
      </c>
      <c r="AB149" s="6">
        <v>0</v>
      </c>
      <c r="AC149" s="6">
        <v>68639</v>
      </c>
      <c r="AD149" s="6">
        <v>0</v>
      </c>
      <c r="AE149" s="6">
        <v>72251</v>
      </c>
      <c r="AF149" s="6">
        <v>0</v>
      </c>
      <c r="AG149" s="6">
        <v>79045</v>
      </c>
      <c r="AH149" s="6">
        <v>0</v>
      </c>
      <c r="AI149" s="6">
        <v>73829</v>
      </c>
      <c r="AJ149" s="6">
        <v>0</v>
      </c>
      <c r="AK149" s="6">
        <v>114533</v>
      </c>
      <c r="AL149" s="6">
        <v>0</v>
      </c>
      <c r="AM149" s="6">
        <v>119505</v>
      </c>
      <c r="AN149" s="6">
        <v>0</v>
      </c>
      <c r="AO149" s="6">
        <v>121834</v>
      </c>
      <c r="AP149" s="6">
        <v>0</v>
      </c>
      <c r="AQ149" s="6">
        <v>107968</v>
      </c>
      <c r="AR149" s="6">
        <v>0</v>
      </c>
      <c r="AS149" s="6">
        <v>94239</v>
      </c>
      <c r="AT149" s="6">
        <v>0</v>
      </c>
      <c r="AU149" s="6">
        <v>80593</v>
      </c>
      <c r="AV149" s="6">
        <v>0</v>
      </c>
      <c r="AW149" s="6">
        <v>83449</v>
      </c>
      <c r="AX149" s="6">
        <v>0</v>
      </c>
      <c r="AY149" s="6">
        <v>67586</v>
      </c>
      <c r="AZ149" s="6">
        <v>0</v>
      </c>
    </row>
    <row r="150" spans="1:52">
      <c r="A150" s="6" t="s">
        <v>84</v>
      </c>
      <c r="B150" s="6">
        <v>251092</v>
      </c>
      <c r="C150" s="6" t="s">
        <v>130</v>
      </c>
      <c r="D150" s="6" t="s">
        <v>99</v>
      </c>
      <c r="E150" s="6">
        <v>31757</v>
      </c>
      <c r="F150" s="6">
        <v>0</v>
      </c>
      <c r="G150" s="6">
        <v>26105</v>
      </c>
      <c r="H150" s="6">
        <v>0</v>
      </c>
      <c r="I150" s="6">
        <v>30464</v>
      </c>
      <c r="J150" s="6">
        <v>0</v>
      </c>
      <c r="K150" s="6">
        <v>31407</v>
      </c>
      <c r="L150" s="6">
        <v>0</v>
      </c>
      <c r="M150" s="6">
        <v>23510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0</v>
      </c>
      <c r="AC150" s="6">
        <v>0</v>
      </c>
      <c r="AD150" s="6">
        <v>0</v>
      </c>
      <c r="AE150" s="6">
        <v>0</v>
      </c>
      <c r="AF150" s="6">
        <v>0</v>
      </c>
      <c r="AG150" s="6">
        <v>0</v>
      </c>
      <c r="AH150" s="6">
        <v>0</v>
      </c>
      <c r="AI150" s="6">
        <v>0</v>
      </c>
      <c r="AJ150" s="6">
        <v>0</v>
      </c>
      <c r="AK150" s="6">
        <v>0</v>
      </c>
      <c r="AL150" s="6">
        <v>0</v>
      </c>
      <c r="AM150" s="6">
        <v>0</v>
      </c>
      <c r="AN150" s="6">
        <v>0</v>
      </c>
      <c r="AO150" s="6">
        <v>0</v>
      </c>
      <c r="AP150" s="6">
        <v>0</v>
      </c>
      <c r="AQ150" s="6">
        <v>0</v>
      </c>
      <c r="AR150" s="6">
        <v>0</v>
      </c>
      <c r="AS150" s="6">
        <v>0</v>
      </c>
      <c r="AT150" s="6">
        <v>0</v>
      </c>
      <c r="AU150" s="6">
        <v>0</v>
      </c>
      <c r="AV150" s="6">
        <v>0</v>
      </c>
      <c r="AW150" s="6">
        <v>0</v>
      </c>
      <c r="AX150" s="6">
        <v>0</v>
      </c>
      <c r="AY150" s="6">
        <v>0</v>
      </c>
      <c r="AZ150" s="6">
        <v>0</v>
      </c>
    </row>
    <row r="151" spans="1:52">
      <c r="A151" s="6" t="s">
        <v>84</v>
      </c>
      <c r="B151" s="6">
        <v>251092</v>
      </c>
      <c r="C151" s="6" t="s">
        <v>130</v>
      </c>
      <c r="D151" s="6" t="s">
        <v>121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6">
        <v>31055</v>
      </c>
      <c r="AB151" s="6">
        <v>0</v>
      </c>
      <c r="AC151" s="6">
        <v>33316</v>
      </c>
      <c r="AD151" s="6">
        <v>0</v>
      </c>
      <c r="AE151" s="6">
        <v>26906</v>
      </c>
      <c r="AF151" s="6">
        <v>0</v>
      </c>
      <c r="AG151" s="6">
        <v>35430</v>
      </c>
      <c r="AH151" s="6">
        <v>0</v>
      </c>
      <c r="AI151" s="6">
        <v>35426</v>
      </c>
      <c r="AJ151" s="6">
        <v>0</v>
      </c>
      <c r="AK151" s="6">
        <v>31659</v>
      </c>
      <c r="AL151" s="6">
        <v>0</v>
      </c>
      <c r="AM151" s="6">
        <v>32588</v>
      </c>
      <c r="AN151" s="6">
        <v>0</v>
      </c>
      <c r="AO151" s="6">
        <v>40250</v>
      </c>
      <c r="AP151" s="6">
        <v>0</v>
      </c>
      <c r="AQ151" s="6">
        <v>30520</v>
      </c>
      <c r="AR151" s="6">
        <v>0</v>
      </c>
      <c r="AS151" s="6">
        <v>32540</v>
      </c>
      <c r="AT151" s="6">
        <v>0</v>
      </c>
      <c r="AU151" s="6">
        <v>33703</v>
      </c>
      <c r="AV151" s="6">
        <v>0</v>
      </c>
      <c r="AW151" s="6">
        <v>31630</v>
      </c>
      <c r="AX151" s="6">
        <v>0</v>
      </c>
      <c r="AY151" s="6">
        <v>34730</v>
      </c>
      <c r="AZ151" s="6">
        <v>0</v>
      </c>
    </row>
    <row r="152" spans="1:52">
      <c r="A152" s="6" t="s">
        <v>84</v>
      </c>
      <c r="B152" s="6">
        <v>251092</v>
      </c>
      <c r="C152" s="6" t="s">
        <v>130</v>
      </c>
      <c r="D152" s="6" t="s">
        <v>114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35607</v>
      </c>
      <c r="P152" s="6">
        <v>0</v>
      </c>
      <c r="Q152" s="6">
        <v>35641</v>
      </c>
      <c r="R152" s="6">
        <v>0</v>
      </c>
      <c r="S152" s="6">
        <v>33587</v>
      </c>
      <c r="T152" s="6">
        <v>0</v>
      </c>
      <c r="U152" s="6">
        <v>33489</v>
      </c>
      <c r="V152" s="6">
        <v>0</v>
      </c>
      <c r="W152" s="6">
        <v>36543</v>
      </c>
      <c r="X152" s="6">
        <v>0</v>
      </c>
      <c r="Y152" s="6">
        <v>31419</v>
      </c>
      <c r="Z152" s="6">
        <v>0</v>
      </c>
      <c r="AA152" s="6">
        <v>0</v>
      </c>
      <c r="AB152" s="6">
        <v>0</v>
      </c>
      <c r="AC152" s="6">
        <v>0</v>
      </c>
      <c r="AD152" s="6">
        <v>0</v>
      </c>
      <c r="AE152" s="6">
        <v>0</v>
      </c>
      <c r="AF152" s="6">
        <v>0</v>
      </c>
      <c r="AG152" s="6">
        <v>0</v>
      </c>
      <c r="AH152" s="6">
        <v>0</v>
      </c>
      <c r="AI152" s="6">
        <v>0</v>
      </c>
      <c r="AJ152" s="6">
        <v>0</v>
      </c>
      <c r="AK152" s="6">
        <v>0</v>
      </c>
      <c r="AL152" s="6">
        <v>0</v>
      </c>
      <c r="AM152" s="6">
        <v>0</v>
      </c>
      <c r="AN152" s="6">
        <v>0</v>
      </c>
      <c r="AO152" s="6">
        <v>0</v>
      </c>
      <c r="AP152" s="6">
        <v>0</v>
      </c>
      <c r="AQ152" s="6">
        <v>0</v>
      </c>
      <c r="AR152" s="6">
        <v>0</v>
      </c>
      <c r="AS152" s="6">
        <v>0</v>
      </c>
      <c r="AT152" s="6">
        <v>0</v>
      </c>
      <c r="AU152" s="6">
        <v>0</v>
      </c>
      <c r="AV152" s="6">
        <v>0</v>
      </c>
      <c r="AW152" s="6">
        <v>0</v>
      </c>
      <c r="AX152" s="6">
        <v>0</v>
      </c>
      <c r="AY152" s="6">
        <v>0</v>
      </c>
      <c r="AZ152" s="6">
        <v>0</v>
      </c>
    </row>
    <row r="153" spans="1:52">
      <c r="A153" s="6" t="s">
        <v>84</v>
      </c>
      <c r="B153" s="6">
        <v>251106</v>
      </c>
      <c r="C153" s="6" t="s">
        <v>131</v>
      </c>
      <c r="D153" s="6" t="s">
        <v>102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12011</v>
      </c>
      <c r="Z153" s="6">
        <v>0</v>
      </c>
      <c r="AA153" s="6">
        <v>11448</v>
      </c>
      <c r="AB153" s="6">
        <v>0</v>
      </c>
      <c r="AC153" s="6">
        <v>9207</v>
      </c>
      <c r="AD153" s="6">
        <v>0</v>
      </c>
      <c r="AE153" s="6">
        <v>12199</v>
      </c>
      <c r="AF153" s="6">
        <v>0</v>
      </c>
      <c r="AG153" s="6">
        <v>10922</v>
      </c>
      <c r="AH153" s="6">
        <v>0</v>
      </c>
      <c r="AI153" s="6">
        <v>13595</v>
      </c>
      <c r="AJ153" s="6">
        <v>0</v>
      </c>
      <c r="AK153" s="6">
        <v>14166</v>
      </c>
      <c r="AL153" s="6">
        <v>0</v>
      </c>
      <c r="AM153" s="6">
        <v>15824</v>
      </c>
      <c r="AN153" s="6">
        <v>0</v>
      </c>
      <c r="AO153" s="6">
        <v>14813</v>
      </c>
      <c r="AP153" s="6">
        <v>0</v>
      </c>
      <c r="AQ153" s="6">
        <v>14242</v>
      </c>
      <c r="AR153" s="6">
        <v>0</v>
      </c>
      <c r="AS153" s="6">
        <v>13784</v>
      </c>
      <c r="AT153" s="6">
        <v>0</v>
      </c>
      <c r="AU153" s="6">
        <v>12459</v>
      </c>
      <c r="AV153" s="6">
        <v>0</v>
      </c>
      <c r="AW153" s="6">
        <v>12805</v>
      </c>
      <c r="AX153" s="6">
        <v>0</v>
      </c>
      <c r="AY153" s="6">
        <v>10431</v>
      </c>
      <c r="AZ153" s="6">
        <v>0</v>
      </c>
    </row>
    <row r="154" spans="1:52">
      <c r="A154" s="6" t="s">
        <v>84</v>
      </c>
      <c r="B154" s="6">
        <v>251106</v>
      </c>
      <c r="C154" s="6" t="s">
        <v>131</v>
      </c>
      <c r="D154" s="6" t="s">
        <v>86</v>
      </c>
      <c r="E154" s="6">
        <v>8110</v>
      </c>
      <c r="F154" s="6">
        <v>0</v>
      </c>
      <c r="G154" s="6">
        <v>9391</v>
      </c>
      <c r="H154" s="6">
        <v>0</v>
      </c>
      <c r="I154" s="6">
        <v>9692</v>
      </c>
      <c r="J154" s="6">
        <v>0</v>
      </c>
      <c r="K154" s="6">
        <v>11825</v>
      </c>
      <c r="L154" s="6">
        <v>0</v>
      </c>
      <c r="M154" s="6">
        <v>12499</v>
      </c>
      <c r="N154" s="6">
        <v>0</v>
      </c>
      <c r="O154" s="6">
        <v>15469</v>
      </c>
      <c r="P154" s="6">
        <v>0</v>
      </c>
      <c r="Q154" s="6">
        <v>15221</v>
      </c>
      <c r="R154" s="6">
        <v>0</v>
      </c>
      <c r="S154" s="6">
        <v>14214</v>
      </c>
      <c r="T154" s="6">
        <v>0</v>
      </c>
      <c r="U154" s="6">
        <v>16134</v>
      </c>
      <c r="V154" s="6">
        <v>0</v>
      </c>
      <c r="W154" s="6">
        <v>12003</v>
      </c>
      <c r="X154" s="6">
        <v>0</v>
      </c>
      <c r="Y154" s="6">
        <v>0</v>
      </c>
      <c r="Z154" s="6">
        <v>0</v>
      </c>
      <c r="AA154" s="6">
        <v>0</v>
      </c>
      <c r="AB154" s="6">
        <v>0</v>
      </c>
      <c r="AC154" s="6">
        <v>0</v>
      </c>
      <c r="AD154" s="6">
        <v>0</v>
      </c>
      <c r="AE154" s="6">
        <v>0</v>
      </c>
      <c r="AF154" s="6">
        <v>0</v>
      </c>
      <c r="AG154" s="6">
        <v>0</v>
      </c>
      <c r="AH154" s="6">
        <v>0</v>
      </c>
      <c r="AI154" s="6">
        <v>0</v>
      </c>
      <c r="AJ154" s="6">
        <v>0</v>
      </c>
      <c r="AK154" s="6">
        <v>0</v>
      </c>
      <c r="AL154" s="6">
        <v>0</v>
      </c>
      <c r="AM154" s="6">
        <v>0</v>
      </c>
      <c r="AN154" s="6">
        <v>0</v>
      </c>
      <c r="AO154" s="6">
        <v>0</v>
      </c>
      <c r="AP154" s="6">
        <v>0</v>
      </c>
      <c r="AQ154" s="6">
        <v>0</v>
      </c>
      <c r="AR154" s="6">
        <v>0</v>
      </c>
      <c r="AS154" s="6">
        <v>0</v>
      </c>
      <c r="AT154" s="6">
        <v>0</v>
      </c>
      <c r="AU154" s="6">
        <v>0</v>
      </c>
      <c r="AV154" s="6">
        <v>0</v>
      </c>
      <c r="AW154" s="6">
        <v>0</v>
      </c>
      <c r="AX154" s="6">
        <v>0</v>
      </c>
      <c r="AY154" s="6">
        <v>0</v>
      </c>
      <c r="AZ154" s="6">
        <v>0</v>
      </c>
    </row>
    <row r="155" spans="1:52">
      <c r="A155" s="6" t="s">
        <v>84</v>
      </c>
      <c r="B155" s="6">
        <v>251109</v>
      </c>
      <c r="C155" s="6" t="s">
        <v>132</v>
      </c>
      <c r="D155" s="6" t="s">
        <v>102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>
        <v>0</v>
      </c>
      <c r="AE155" s="6">
        <v>0</v>
      </c>
      <c r="AF155" s="6">
        <v>0</v>
      </c>
      <c r="AG155" s="6">
        <v>0</v>
      </c>
      <c r="AH155" s="6">
        <v>0</v>
      </c>
      <c r="AI155" s="6">
        <v>0</v>
      </c>
      <c r="AJ155" s="6">
        <v>0</v>
      </c>
      <c r="AK155" s="6">
        <v>0</v>
      </c>
      <c r="AL155" s="6">
        <v>0</v>
      </c>
      <c r="AM155" s="6">
        <v>0</v>
      </c>
      <c r="AN155" s="6">
        <v>0</v>
      </c>
      <c r="AO155" s="6">
        <v>0</v>
      </c>
      <c r="AP155" s="6">
        <v>0</v>
      </c>
      <c r="AQ155" s="6">
        <v>0</v>
      </c>
      <c r="AR155" s="6">
        <v>0</v>
      </c>
      <c r="AS155" s="6">
        <v>0</v>
      </c>
      <c r="AT155" s="6">
        <v>0</v>
      </c>
      <c r="AU155" s="6">
        <v>0</v>
      </c>
      <c r="AV155" s="6">
        <v>0</v>
      </c>
      <c r="AW155" s="6">
        <v>17735</v>
      </c>
      <c r="AX155" s="6">
        <v>0</v>
      </c>
      <c r="AY155" s="6">
        <v>6920</v>
      </c>
      <c r="AZ155" s="6">
        <v>0</v>
      </c>
    </row>
    <row r="156" spans="1:52">
      <c r="A156" s="6" t="s">
        <v>84</v>
      </c>
      <c r="B156" s="6">
        <v>251109</v>
      </c>
      <c r="C156" s="6" t="s">
        <v>132</v>
      </c>
      <c r="D156" s="6" t="s">
        <v>86</v>
      </c>
      <c r="E156" s="6">
        <v>5708</v>
      </c>
      <c r="F156" s="6">
        <v>0</v>
      </c>
      <c r="G156" s="6">
        <v>8134</v>
      </c>
      <c r="H156" s="6">
        <v>0</v>
      </c>
      <c r="I156" s="6">
        <v>12030</v>
      </c>
      <c r="J156" s="6">
        <v>0</v>
      </c>
      <c r="K156" s="6">
        <v>19558</v>
      </c>
      <c r="L156" s="6">
        <v>0</v>
      </c>
      <c r="M156" s="6">
        <v>25645</v>
      </c>
      <c r="N156" s="6">
        <v>0</v>
      </c>
      <c r="O156" s="6">
        <v>43752</v>
      </c>
      <c r="P156" s="6">
        <v>0</v>
      </c>
      <c r="Q156" s="6">
        <v>43140</v>
      </c>
      <c r="R156" s="6">
        <v>0</v>
      </c>
      <c r="S156" s="6">
        <v>33364</v>
      </c>
      <c r="T156" s="6">
        <v>0</v>
      </c>
      <c r="U156" s="6">
        <v>24065</v>
      </c>
      <c r="V156" s="6">
        <v>0</v>
      </c>
      <c r="W156" s="6">
        <v>15766</v>
      </c>
      <c r="X156" s="6">
        <v>0</v>
      </c>
      <c r="Y156" s="6">
        <v>13174</v>
      </c>
      <c r="Z156" s="6">
        <v>0</v>
      </c>
      <c r="AA156" s="6">
        <v>8214</v>
      </c>
      <c r="AB156" s="6">
        <v>0</v>
      </c>
      <c r="AC156" s="6">
        <v>4823</v>
      </c>
      <c r="AD156" s="6">
        <v>0</v>
      </c>
      <c r="AE156" s="6">
        <v>9430</v>
      </c>
      <c r="AF156" s="6">
        <v>0</v>
      </c>
      <c r="AG156" s="6">
        <v>13667</v>
      </c>
      <c r="AH156" s="6">
        <v>0</v>
      </c>
      <c r="AI156" s="6">
        <v>17029</v>
      </c>
      <c r="AJ156" s="6">
        <v>0</v>
      </c>
      <c r="AK156" s="6">
        <v>23194</v>
      </c>
      <c r="AL156" s="6">
        <v>0</v>
      </c>
      <c r="AM156" s="6">
        <v>27063</v>
      </c>
      <c r="AN156" s="6">
        <v>0</v>
      </c>
      <c r="AO156" s="6">
        <v>26020</v>
      </c>
      <c r="AP156" s="6">
        <v>0</v>
      </c>
      <c r="AQ156" s="6">
        <v>27027</v>
      </c>
      <c r="AR156" s="6">
        <v>0</v>
      </c>
      <c r="AS156" s="6">
        <v>22688</v>
      </c>
      <c r="AT156" s="6">
        <v>0</v>
      </c>
      <c r="AU156" s="6">
        <v>17933</v>
      </c>
      <c r="AV156" s="6">
        <v>0</v>
      </c>
      <c r="AW156" s="6">
        <v>0</v>
      </c>
      <c r="AX156" s="6">
        <v>0</v>
      </c>
      <c r="AY156" s="6">
        <v>0</v>
      </c>
      <c r="AZ156" s="6">
        <v>0</v>
      </c>
    </row>
    <row r="157" spans="1:52">
      <c r="A157" s="6" t="s">
        <v>84</v>
      </c>
      <c r="B157" s="6">
        <v>251144</v>
      </c>
      <c r="C157" s="6" t="s">
        <v>133</v>
      </c>
      <c r="D157" s="6" t="s">
        <v>86</v>
      </c>
      <c r="E157" s="6">
        <v>11378</v>
      </c>
      <c r="F157" s="6">
        <v>0</v>
      </c>
      <c r="G157" s="6">
        <v>5006</v>
      </c>
      <c r="H157" s="6">
        <v>0</v>
      </c>
      <c r="I157" s="6">
        <v>4306</v>
      </c>
      <c r="J157" s="6">
        <v>0</v>
      </c>
      <c r="K157" s="6">
        <v>7546</v>
      </c>
      <c r="L157" s="6">
        <v>0</v>
      </c>
      <c r="M157" s="6">
        <v>12901</v>
      </c>
      <c r="N157" s="6">
        <v>0</v>
      </c>
      <c r="O157" s="6">
        <v>16821</v>
      </c>
      <c r="P157" s="6">
        <v>0</v>
      </c>
      <c r="Q157" s="6">
        <v>34162</v>
      </c>
      <c r="R157" s="6">
        <v>0</v>
      </c>
      <c r="S157" s="6">
        <v>32035</v>
      </c>
      <c r="T157" s="6">
        <v>0</v>
      </c>
      <c r="U157" s="6">
        <v>14456</v>
      </c>
      <c r="V157" s="6">
        <v>0</v>
      </c>
      <c r="W157" s="6">
        <v>8391</v>
      </c>
      <c r="X157" s="6">
        <v>0</v>
      </c>
      <c r="Y157" s="6">
        <v>407</v>
      </c>
      <c r="Z157" s="6">
        <v>0</v>
      </c>
      <c r="AA157" s="6">
        <v>993</v>
      </c>
      <c r="AB157" s="6">
        <v>0</v>
      </c>
      <c r="AC157" s="6">
        <v>1163</v>
      </c>
      <c r="AD157" s="6">
        <v>0</v>
      </c>
      <c r="AE157" s="6">
        <v>3047</v>
      </c>
      <c r="AF157" s="6">
        <v>0</v>
      </c>
      <c r="AG157" s="6">
        <v>1248</v>
      </c>
      <c r="AH157" s="6">
        <v>0</v>
      </c>
      <c r="AI157" s="6">
        <v>9197</v>
      </c>
      <c r="AJ157" s="6">
        <v>0</v>
      </c>
      <c r="AK157" s="6">
        <v>6199</v>
      </c>
      <c r="AL157" s="6">
        <v>0</v>
      </c>
      <c r="AM157" s="6">
        <v>13901</v>
      </c>
      <c r="AN157" s="6">
        <v>0</v>
      </c>
      <c r="AO157" s="6">
        <v>27759</v>
      </c>
      <c r="AP157" s="6">
        <v>0</v>
      </c>
      <c r="AQ157" s="6">
        <v>27297</v>
      </c>
      <c r="AR157" s="6">
        <v>0</v>
      </c>
      <c r="AS157" s="6">
        <v>14089</v>
      </c>
      <c r="AT157" s="6">
        <v>0</v>
      </c>
      <c r="AU157" s="6">
        <v>4898</v>
      </c>
      <c r="AV157" s="6">
        <v>0</v>
      </c>
      <c r="AW157" s="6">
        <v>1674</v>
      </c>
      <c r="AX157" s="6">
        <v>0</v>
      </c>
      <c r="AY157" s="6">
        <v>2014</v>
      </c>
      <c r="AZ157" s="6">
        <v>0</v>
      </c>
    </row>
    <row r="158" spans="1:52">
      <c r="A158" s="6" t="s">
        <v>84</v>
      </c>
      <c r="B158" s="6">
        <v>251146</v>
      </c>
      <c r="C158" s="6" t="s">
        <v>134</v>
      </c>
      <c r="D158" s="6" t="s">
        <v>126</v>
      </c>
      <c r="E158" s="6">
        <v>285560</v>
      </c>
      <c r="F158" s="6">
        <v>0</v>
      </c>
      <c r="G158" s="6">
        <v>349100</v>
      </c>
      <c r="H158" s="6">
        <v>0</v>
      </c>
      <c r="I158" s="6">
        <v>316210</v>
      </c>
      <c r="J158" s="6">
        <v>0</v>
      </c>
      <c r="K158" s="6">
        <v>342390</v>
      </c>
      <c r="L158" s="6">
        <v>0</v>
      </c>
      <c r="M158" s="6">
        <v>396890</v>
      </c>
      <c r="N158" s="6">
        <v>0</v>
      </c>
      <c r="O158" s="6">
        <v>400470</v>
      </c>
      <c r="P158" s="6">
        <v>0</v>
      </c>
      <c r="Q158" s="6">
        <v>394250</v>
      </c>
      <c r="R158" s="6">
        <v>0</v>
      </c>
      <c r="S158" s="6">
        <v>288450</v>
      </c>
      <c r="T158" s="6">
        <v>0</v>
      </c>
      <c r="U158" s="6">
        <v>368620</v>
      </c>
      <c r="V158" s="6">
        <v>0</v>
      </c>
      <c r="W158" s="6">
        <v>277960</v>
      </c>
      <c r="X158" s="6">
        <v>0</v>
      </c>
      <c r="Y158" s="6">
        <v>328440</v>
      </c>
      <c r="Z158" s="6">
        <v>0</v>
      </c>
      <c r="AA158" s="6">
        <v>227630</v>
      </c>
      <c r="AB158" s="6">
        <v>0</v>
      </c>
      <c r="AC158" s="6">
        <v>293670</v>
      </c>
      <c r="AD158" s="6">
        <v>0</v>
      </c>
      <c r="AE158" s="6">
        <v>336270</v>
      </c>
      <c r="AF158" s="6">
        <v>0</v>
      </c>
      <c r="AG158" s="6">
        <v>213730</v>
      </c>
      <c r="AH158" s="6">
        <v>0</v>
      </c>
      <c r="AI158" s="6">
        <v>387130</v>
      </c>
      <c r="AJ158" s="6">
        <v>0</v>
      </c>
      <c r="AK158" s="6">
        <v>268730</v>
      </c>
      <c r="AL158" s="6">
        <v>0</v>
      </c>
      <c r="AM158" s="6">
        <v>394410</v>
      </c>
      <c r="AN158" s="6">
        <v>0</v>
      </c>
      <c r="AO158" s="6">
        <v>371770</v>
      </c>
      <c r="AP158" s="6">
        <v>0</v>
      </c>
      <c r="AQ158" s="6">
        <v>376110</v>
      </c>
      <c r="AR158" s="6">
        <v>0</v>
      </c>
      <c r="AS158" s="6">
        <v>353460</v>
      </c>
      <c r="AT158" s="6">
        <v>0</v>
      </c>
      <c r="AU158" s="6">
        <v>327260</v>
      </c>
      <c r="AV158" s="6">
        <v>0</v>
      </c>
      <c r="AW158" s="6">
        <v>341340</v>
      </c>
      <c r="AX158" s="6">
        <v>0</v>
      </c>
      <c r="AY158" s="6">
        <v>319330</v>
      </c>
      <c r="AZ158" s="6">
        <v>0</v>
      </c>
    </row>
    <row r="159" spans="1:52">
      <c r="A159" s="6" t="s">
        <v>84</v>
      </c>
      <c r="B159" s="6">
        <v>251178</v>
      </c>
      <c r="C159" s="6" t="s">
        <v>135</v>
      </c>
      <c r="D159" s="6" t="s">
        <v>86</v>
      </c>
      <c r="E159" s="6">
        <v>4251</v>
      </c>
      <c r="F159" s="6">
        <v>0</v>
      </c>
      <c r="G159" s="6">
        <v>4244</v>
      </c>
      <c r="H159" s="6">
        <v>0</v>
      </c>
      <c r="I159" s="6">
        <v>4890</v>
      </c>
      <c r="J159" s="6">
        <v>0</v>
      </c>
      <c r="K159" s="6">
        <v>10474</v>
      </c>
      <c r="L159" s="6">
        <v>0</v>
      </c>
      <c r="M159" s="6">
        <v>17256</v>
      </c>
      <c r="N159" s="6">
        <v>0</v>
      </c>
      <c r="O159" s="6">
        <v>38305</v>
      </c>
      <c r="P159" s="6">
        <v>0</v>
      </c>
      <c r="Q159" s="6">
        <v>36627</v>
      </c>
      <c r="R159" s="6">
        <v>0</v>
      </c>
      <c r="S159" s="6">
        <v>27777</v>
      </c>
      <c r="T159" s="6">
        <v>0</v>
      </c>
      <c r="U159" s="6">
        <v>23852</v>
      </c>
      <c r="V159" s="6">
        <v>0</v>
      </c>
      <c r="W159" s="6">
        <v>13238</v>
      </c>
      <c r="X159" s="6">
        <v>0</v>
      </c>
      <c r="Y159" s="6">
        <v>7551</v>
      </c>
      <c r="Z159" s="6">
        <v>0</v>
      </c>
      <c r="AA159" s="6">
        <v>4062</v>
      </c>
      <c r="AB159" s="6">
        <v>0</v>
      </c>
      <c r="AC159" s="6">
        <v>3346</v>
      </c>
      <c r="AD159" s="6">
        <v>0</v>
      </c>
      <c r="AE159" s="6">
        <v>4049</v>
      </c>
      <c r="AF159" s="6">
        <v>0</v>
      </c>
      <c r="AG159" s="6">
        <v>4937</v>
      </c>
      <c r="AH159" s="6">
        <v>0</v>
      </c>
      <c r="AI159" s="6">
        <v>8874</v>
      </c>
      <c r="AJ159" s="6">
        <v>0</v>
      </c>
      <c r="AK159" s="6">
        <v>18232</v>
      </c>
      <c r="AL159" s="6">
        <v>0</v>
      </c>
      <c r="AM159" s="6">
        <v>22707</v>
      </c>
      <c r="AN159" s="6">
        <v>0</v>
      </c>
      <c r="AO159" s="6">
        <v>27281</v>
      </c>
      <c r="AP159" s="6">
        <v>0</v>
      </c>
      <c r="AQ159" s="6">
        <v>25197</v>
      </c>
      <c r="AR159" s="6">
        <v>0</v>
      </c>
      <c r="AS159" s="6">
        <v>14122</v>
      </c>
      <c r="AT159" s="6">
        <v>0</v>
      </c>
      <c r="AU159" s="6">
        <v>12658</v>
      </c>
      <c r="AV159" s="6">
        <v>0</v>
      </c>
      <c r="AW159" s="6">
        <v>7280</v>
      </c>
      <c r="AX159" s="6">
        <v>0</v>
      </c>
      <c r="AY159" s="6">
        <v>4322</v>
      </c>
      <c r="AZ159" s="6">
        <v>0</v>
      </c>
    </row>
    <row r="160" spans="1:52">
      <c r="A160" s="6" t="s">
        <v>84</v>
      </c>
      <c r="B160" s="6">
        <v>251221</v>
      </c>
      <c r="C160" s="6" t="s">
        <v>136</v>
      </c>
      <c r="D160" s="6" t="s">
        <v>137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97961</v>
      </c>
      <c r="N160" s="6">
        <v>0</v>
      </c>
      <c r="O160" s="6">
        <v>128778</v>
      </c>
      <c r="P160" s="6">
        <v>0</v>
      </c>
      <c r="Q160" s="6">
        <v>109130</v>
      </c>
      <c r="R160" s="6">
        <v>0</v>
      </c>
      <c r="S160" s="6">
        <v>101081</v>
      </c>
      <c r="T160" s="6">
        <v>0</v>
      </c>
      <c r="U160" s="6">
        <v>109872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6">
        <v>0</v>
      </c>
      <c r="AB160" s="6">
        <v>0</v>
      </c>
      <c r="AC160" s="6">
        <v>0</v>
      </c>
      <c r="AD160" s="6">
        <v>0</v>
      </c>
      <c r="AE160" s="6">
        <v>0</v>
      </c>
      <c r="AF160" s="6">
        <v>0</v>
      </c>
      <c r="AG160" s="6">
        <v>0</v>
      </c>
      <c r="AH160" s="6">
        <v>0</v>
      </c>
      <c r="AI160" s="6">
        <v>0</v>
      </c>
      <c r="AJ160" s="6">
        <v>0</v>
      </c>
      <c r="AK160" s="6">
        <v>0</v>
      </c>
      <c r="AL160" s="6">
        <v>0</v>
      </c>
      <c r="AM160" s="6">
        <v>0</v>
      </c>
      <c r="AN160" s="6">
        <v>0</v>
      </c>
      <c r="AO160" s="6">
        <v>0</v>
      </c>
      <c r="AP160" s="6">
        <v>0</v>
      </c>
      <c r="AQ160" s="6">
        <v>0</v>
      </c>
      <c r="AR160" s="6">
        <v>0</v>
      </c>
      <c r="AS160" s="6">
        <v>0</v>
      </c>
      <c r="AT160" s="6">
        <v>0</v>
      </c>
      <c r="AU160" s="6">
        <v>0</v>
      </c>
      <c r="AV160" s="6">
        <v>0</v>
      </c>
      <c r="AW160" s="6">
        <v>0</v>
      </c>
      <c r="AX160" s="6">
        <v>0</v>
      </c>
      <c r="AY160" s="6">
        <v>0</v>
      </c>
      <c r="AZ160" s="6">
        <v>0</v>
      </c>
    </row>
    <row r="161" spans="1:52">
      <c r="A161" s="6" t="s">
        <v>84</v>
      </c>
      <c r="B161" s="6">
        <v>251221</v>
      </c>
      <c r="C161" s="6" t="s">
        <v>136</v>
      </c>
      <c r="D161" s="6" t="s">
        <v>126</v>
      </c>
      <c r="E161" s="6">
        <v>51287</v>
      </c>
      <c r="F161" s="6">
        <v>0</v>
      </c>
      <c r="G161" s="6">
        <v>56427</v>
      </c>
      <c r="H161" s="6">
        <v>0</v>
      </c>
      <c r="I161" s="6">
        <v>76976</v>
      </c>
      <c r="J161" s="6">
        <v>0</v>
      </c>
      <c r="K161" s="6">
        <v>80228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80563</v>
      </c>
      <c r="X161" s="6">
        <v>0</v>
      </c>
      <c r="Y161" s="6">
        <v>79612</v>
      </c>
      <c r="Z161" s="6">
        <v>0</v>
      </c>
      <c r="AA161" s="6">
        <v>73100</v>
      </c>
      <c r="AB161" s="6">
        <v>0</v>
      </c>
      <c r="AC161" s="6">
        <v>55542</v>
      </c>
      <c r="AD161" s="6">
        <v>0</v>
      </c>
      <c r="AE161" s="6">
        <v>70370</v>
      </c>
      <c r="AF161" s="6">
        <v>0</v>
      </c>
      <c r="AG161" s="6">
        <v>66756</v>
      </c>
      <c r="AH161" s="6">
        <v>0</v>
      </c>
      <c r="AI161" s="6">
        <v>77276</v>
      </c>
      <c r="AJ161" s="6">
        <v>0</v>
      </c>
      <c r="AK161" s="6">
        <v>94490</v>
      </c>
      <c r="AL161" s="6">
        <v>0</v>
      </c>
      <c r="AM161" s="6">
        <v>95095</v>
      </c>
      <c r="AN161" s="6">
        <v>0</v>
      </c>
      <c r="AO161" s="6">
        <v>100585</v>
      </c>
      <c r="AP161" s="6">
        <v>0</v>
      </c>
      <c r="AQ161" s="6">
        <v>100438</v>
      </c>
      <c r="AR161" s="6">
        <v>0</v>
      </c>
      <c r="AS161" s="6">
        <v>92178</v>
      </c>
      <c r="AT161" s="6">
        <v>0</v>
      </c>
      <c r="AU161" s="6">
        <v>76580</v>
      </c>
      <c r="AV161" s="6">
        <v>0</v>
      </c>
      <c r="AW161" s="6">
        <v>72831</v>
      </c>
      <c r="AX161" s="6">
        <v>0</v>
      </c>
      <c r="AY161" s="6">
        <v>60023</v>
      </c>
      <c r="AZ161" s="6">
        <v>0</v>
      </c>
    </row>
    <row r="162" spans="1:52">
      <c r="A162" s="6" t="s">
        <v>84</v>
      </c>
      <c r="B162" s="6">
        <v>251234</v>
      </c>
      <c r="C162" s="6" t="s">
        <v>138</v>
      </c>
      <c r="D162" s="6" t="s">
        <v>102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6">
        <v>0</v>
      </c>
      <c r="AB162" s="6">
        <v>0</v>
      </c>
      <c r="AC162" s="6">
        <v>0</v>
      </c>
      <c r="AD162" s="6">
        <v>0</v>
      </c>
      <c r="AE162" s="6">
        <v>0</v>
      </c>
      <c r="AF162" s="6">
        <v>0</v>
      </c>
      <c r="AG162" s="6">
        <v>0</v>
      </c>
      <c r="AH162" s="6">
        <v>0</v>
      </c>
      <c r="AI162" s="6">
        <v>0</v>
      </c>
      <c r="AJ162" s="6">
        <v>0</v>
      </c>
      <c r="AK162" s="6">
        <v>0</v>
      </c>
      <c r="AL162" s="6">
        <v>0</v>
      </c>
      <c r="AM162" s="6">
        <v>0</v>
      </c>
      <c r="AN162" s="6">
        <v>0</v>
      </c>
      <c r="AO162" s="6">
        <v>0</v>
      </c>
      <c r="AP162" s="6">
        <v>0</v>
      </c>
      <c r="AQ162" s="6">
        <v>0</v>
      </c>
      <c r="AR162" s="6">
        <v>0</v>
      </c>
      <c r="AS162" s="6">
        <v>0</v>
      </c>
      <c r="AT162" s="6">
        <v>0</v>
      </c>
      <c r="AU162" s="6">
        <v>0</v>
      </c>
      <c r="AV162" s="6">
        <v>0</v>
      </c>
      <c r="AW162" s="6">
        <v>36772</v>
      </c>
      <c r="AX162" s="6">
        <v>0</v>
      </c>
      <c r="AY162" s="6">
        <v>28908</v>
      </c>
      <c r="AZ162" s="6">
        <v>0</v>
      </c>
    </row>
    <row r="163" spans="1:52">
      <c r="A163" s="6" t="s">
        <v>84</v>
      </c>
      <c r="B163" s="6">
        <v>251234</v>
      </c>
      <c r="C163" s="6" t="s">
        <v>138</v>
      </c>
      <c r="D163" s="6" t="s">
        <v>86</v>
      </c>
      <c r="E163" s="6">
        <v>26655</v>
      </c>
      <c r="F163" s="6">
        <v>0</v>
      </c>
      <c r="G163" s="6">
        <v>29134</v>
      </c>
      <c r="H163" s="6">
        <v>0</v>
      </c>
      <c r="I163" s="6">
        <v>32624</v>
      </c>
      <c r="J163" s="6">
        <v>0</v>
      </c>
      <c r="K163" s="6">
        <v>34165</v>
      </c>
      <c r="L163" s="6">
        <v>0</v>
      </c>
      <c r="M163" s="6">
        <v>44000</v>
      </c>
      <c r="N163" s="6">
        <v>0</v>
      </c>
      <c r="O163" s="6">
        <v>64269</v>
      </c>
      <c r="P163" s="6">
        <v>0</v>
      </c>
      <c r="Q163" s="6">
        <v>51192</v>
      </c>
      <c r="R163" s="6">
        <v>0</v>
      </c>
      <c r="S163" s="6">
        <v>43693</v>
      </c>
      <c r="T163" s="6">
        <v>0</v>
      </c>
      <c r="U163" s="6">
        <v>46715</v>
      </c>
      <c r="V163" s="6">
        <v>0</v>
      </c>
      <c r="W163" s="6">
        <v>31355</v>
      </c>
      <c r="X163" s="6">
        <v>0</v>
      </c>
      <c r="Y163" s="6">
        <v>31705</v>
      </c>
      <c r="Z163" s="6">
        <v>0</v>
      </c>
      <c r="AA163" s="6">
        <v>32558</v>
      </c>
      <c r="AB163" s="6">
        <v>0</v>
      </c>
      <c r="AC163" s="6">
        <v>28846</v>
      </c>
      <c r="AD163" s="6">
        <v>0</v>
      </c>
      <c r="AE163" s="6">
        <v>35302</v>
      </c>
      <c r="AF163" s="6">
        <v>0</v>
      </c>
      <c r="AG163" s="6">
        <v>33961</v>
      </c>
      <c r="AH163" s="6">
        <v>0</v>
      </c>
      <c r="AI163" s="6">
        <v>36753</v>
      </c>
      <c r="AJ163" s="6">
        <v>0</v>
      </c>
      <c r="AK163" s="6">
        <v>45767</v>
      </c>
      <c r="AL163" s="6">
        <v>0</v>
      </c>
      <c r="AM163" s="6">
        <v>49377</v>
      </c>
      <c r="AN163" s="6">
        <v>0</v>
      </c>
      <c r="AO163" s="6">
        <v>44705</v>
      </c>
      <c r="AP163" s="6">
        <v>0</v>
      </c>
      <c r="AQ163" s="6">
        <v>43931</v>
      </c>
      <c r="AR163" s="6">
        <v>0</v>
      </c>
      <c r="AS163" s="6">
        <v>37648</v>
      </c>
      <c r="AT163" s="6">
        <v>0</v>
      </c>
      <c r="AU163" s="6">
        <v>36996</v>
      </c>
      <c r="AV163" s="6">
        <v>0</v>
      </c>
      <c r="AW163" s="6">
        <v>0</v>
      </c>
      <c r="AX163" s="6">
        <v>0</v>
      </c>
      <c r="AY163" s="6">
        <v>0</v>
      </c>
      <c r="AZ163" s="6">
        <v>0</v>
      </c>
    </row>
    <row r="164" spans="1:52">
      <c r="A164" s="6" t="s">
        <v>84</v>
      </c>
      <c r="B164" s="6">
        <v>255865</v>
      </c>
      <c r="C164" s="6" t="s">
        <v>139</v>
      </c>
      <c r="D164" s="6" t="s">
        <v>86</v>
      </c>
      <c r="E164" s="6">
        <v>16419</v>
      </c>
      <c r="F164" s="6">
        <v>0</v>
      </c>
      <c r="G164" s="6">
        <v>16129</v>
      </c>
      <c r="H164" s="6">
        <v>0</v>
      </c>
      <c r="I164" s="6">
        <v>16012</v>
      </c>
      <c r="J164" s="6">
        <v>0</v>
      </c>
      <c r="K164" s="6">
        <v>15303</v>
      </c>
      <c r="L164" s="6">
        <v>0</v>
      </c>
      <c r="M164" s="6">
        <v>16178</v>
      </c>
      <c r="N164" s="6">
        <v>0</v>
      </c>
      <c r="O164" s="6">
        <v>29579</v>
      </c>
      <c r="P164" s="6">
        <v>0</v>
      </c>
      <c r="Q164" s="6">
        <v>26261</v>
      </c>
      <c r="R164" s="6">
        <v>0</v>
      </c>
      <c r="S164" s="6">
        <v>23786</v>
      </c>
      <c r="T164" s="6">
        <v>0</v>
      </c>
      <c r="U164" s="6">
        <v>24027</v>
      </c>
      <c r="V164" s="6">
        <v>0</v>
      </c>
      <c r="W164" s="6">
        <v>18584</v>
      </c>
      <c r="X164" s="6">
        <v>0</v>
      </c>
      <c r="Y164" s="6">
        <v>17942</v>
      </c>
      <c r="Z164" s="6">
        <v>0</v>
      </c>
      <c r="AA164" s="6">
        <v>18226</v>
      </c>
      <c r="AB164" s="6">
        <v>0</v>
      </c>
      <c r="AC164" s="6">
        <v>15671</v>
      </c>
      <c r="AD164" s="6">
        <v>0</v>
      </c>
      <c r="AE164" s="6">
        <v>16973</v>
      </c>
      <c r="AF164" s="6">
        <v>0</v>
      </c>
      <c r="AG164" s="6">
        <v>15904</v>
      </c>
      <c r="AH164" s="6">
        <v>0</v>
      </c>
      <c r="AI164" s="6">
        <v>16370</v>
      </c>
      <c r="AJ164" s="6">
        <v>0</v>
      </c>
      <c r="AK164" s="6">
        <v>22029</v>
      </c>
      <c r="AL164" s="6">
        <v>0</v>
      </c>
      <c r="AM164" s="6">
        <v>23549</v>
      </c>
      <c r="AN164" s="6">
        <v>0</v>
      </c>
      <c r="AO164" s="6">
        <v>26162</v>
      </c>
      <c r="AP164" s="6">
        <v>0</v>
      </c>
      <c r="AQ164" s="6">
        <v>26165</v>
      </c>
      <c r="AR164" s="6">
        <v>0</v>
      </c>
      <c r="AS164" s="6">
        <v>20922</v>
      </c>
      <c r="AT164" s="6">
        <v>0</v>
      </c>
      <c r="AU164" s="6">
        <v>18004</v>
      </c>
      <c r="AV164" s="6">
        <v>0</v>
      </c>
      <c r="AW164" s="6">
        <v>18132</v>
      </c>
      <c r="AX164" s="6">
        <v>0</v>
      </c>
      <c r="AY164" s="6">
        <v>15178</v>
      </c>
      <c r="AZ164" s="6">
        <v>0</v>
      </c>
    </row>
    <row r="165" spans="1:52">
      <c r="A165" s="6" t="s">
        <v>84</v>
      </c>
      <c r="B165" s="6">
        <v>257703</v>
      </c>
      <c r="C165" s="6" t="s">
        <v>140</v>
      </c>
      <c r="D165" s="6" t="s">
        <v>102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6">
        <v>0</v>
      </c>
      <c r="AB165" s="6">
        <v>0</v>
      </c>
      <c r="AC165" s="6">
        <v>0</v>
      </c>
      <c r="AD165" s="6">
        <v>0</v>
      </c>
      <c r="AE165" s="6">
        <v>0</v>
      </c>
      <c r="AF165" s="6">
        <v>0</v>
      </c>
      <c r="AG165" s="6">
        <v>0</v>
      </c>
      <c r="AH165" s="6">
        <v>0</v>
      </c>
      <c r="AI165" s="6">
        <v>0</v>
      </c>
      <c r="AJ165" s="6">
        <v>0</v>
      </c>
      <c r="AK165" s="6">
        <v>0</v>
      </c>
      <c r="AL165" s="6">
        <v>0</v>
      </c>
      <c r="AM165" s="6">
        <v>0</v>
      </c>
      <c r="AN165" s="6">
        <v>0</v>
      </c>
      <c r="AO165" s="6">
        <v>0</v>
      </c>
      <c r="AP165" s="6">
        <v>0</v>
      </c>
      <c r="AQ165" s="6">
        <v>0</v>
      </c>
      <c r="AR165" s="6">
        <v>0</v>
      </c>
      <c r="AS165" s="6">
        <v>0</v>
      </c>
      <c r="AT165" s="6">
        <v>0</v>
      </c>
      <c r="AU165" s="6">
        <v>0</v>
      </c>
      <c r="AV165" s="6">
        <v>0</v>
      </c>
      <c r="AW165" s="6">
        <v>0</v>
      </c>
      <c r="AX165" s="6">
        <v>0</v>
      </c>
      <c r="AY165" s="6">
        <v>12531</v>
      </c>
      <c r="AZ165" s="6">
        <v>0</v>
      </c>
    </row>
    <row r="166" spans="1:52">
      <c r="A166" s="6" t="s">
        <v>84</v>
      </c>
      <c r="B166" s="6">
        <v>257703</v>
      </c>
      <c r="C166" s="6" t="s">
        <v>140</v>
      </c>
      <c r="D166" s="6" t="s">
        <v>86</v>
      </c>
      <c r="E166" s="6">
        <v>14278</v>
      </c>
      <c r="F166" s="6">
        <v>0</v>
      </c>
      <c r="G166" s="6">
        <v>10453</v>
      </c>
      <c r="H166" s="6">
        <v>0</v>
      </c>
      <c r="I166" s="6">
        <v>13372</v>
      </c>
      <c r="J166" s="6">
        <v>0</v>
      </c>
      <c r="K166" s="6">
        <v>16409</v>
      </c>
      <c r="L166" s="6">
        <v>0</v>
      </c>
      <c r="M166" s="6">
        <v>24228</v>
      </c>
      <c r="N166" s="6">
        <v>0</v>
      </c>
      <c r="O166" s="6">
        <v>38006</v>
      </c>
      <c r="P166" s="6">
        <v>0</v>
      </c>
      <c r="Q166" s="6">
        <v>40994</v>
      </c>
      <c r="R166" s="6">
        <v>0</v>
      </c>
      <c r="S166" s="6">
        <v>35918</v>
      </c>
      <c r="T166" s="6">
        <v>0</v>
      </c>
      <c r="U166" s="6">
        <v>31409</v>
      </c>
      <c r="V166" s="6">
        <v>0</v>
      </c>
      <c r="W166" s="6">
        <v>27410</v>
      </c>
      <c r="X166" s="6">
        <v>0</v>
      </c>
      <c r="Y166" s="6">
        <v>15192</v>
      </c>
      <c r="Z166" s="6">
        <v>0</v>
      </c>
      <c r="AA166" s="6">
        <v>11540</v>
      </c>
      <c r="AB166" s="6">
        <v>0</v>
      </c>
      <c r="AC166" s="6">
        <v>11919</v>
      </c>
      <c r="AD166" s="6">
        <v>0</v>
      </c>
      <c r="AE166" s="6">
        <v>5072</v>
      </c>
      <c r="AF166" s="6">
        <v>0</v>
      </c>
      <c r="AG166" s="6">
        <v>6631</v>
      </c>
      <c r="AH166" s="6">
        <v>0</v>
      </c>
      <c r="AI166" s="6">
        <v>10064</v>
      </c>
      <c r="AJ166" s="6">
        <v>0</v>
      </c>
      <c r="AK166" s="6">
        <v>20010</v>
      </c>
      <c r="AL166" s="6">
        <v>0</v>
      </c>
      <c r="AM166" s="6">
        <v>28465</v>
      </c>
      <c r="AN166" s="6">
        <v>0</v>
      </c>
      <c r="AO166" s="6">
        <v>30541</v>
      </c>
      <c r="AP166" s="6">
        <v>0</v>
      </c>
      <c r="AQ166" s="6">
        <v>28524</v>
      </c>
      <c r="AR166" s="6">
        <v>0</v>
      </c>
      <c r="AS166" s="6">
        <v>26015</v>
      </c>
      <c r="AT166" s="6">
        <v>0</v>
      </c>
      <c r="AU166" s="6">
        <v>19465</v>
      </c>
      <c r="AV166" s="6">
        <v>0</v>
      </c>
      <c r="AW166" s="6">
        <v>13557</v>
      </c>
      <c r="AX166" s="6">
        <v>0</v>
      </c>
      <c r="AY166" s="6">
        <v>0</v>
      </c>
      <c r="AZ166" s="6">
        <v>0</v>
      </c>
    </row>
    <row r="167" spans="1:52">
      <c r="A167" s="6" t="s">
        <v>84</v>
      </c>
      <c r="B167" s="6">
        <v>265441</v>
      </c>
      <c r="C167" s="6" t="s">
        <v>141</v>
      </c>
      <c r="D167" s="6" t="s">
        <v>99</v>
      </c>
      <c r="E167" s="6">
        <v>13763</v>
      </c>
      <c r="F167" s="6">
        <v>0</v>
      </c>
      <c r="G167" s="6">
        <v>14287</v>
      </c>
      <c r="H167" s="6">
        <v>0</v>
      </c>
      <c r="I167" s="6">
        <v>16291</v>
      </c>
      <c r="J167" s="6">
        <v>0</v>
      </c>
      <c r="K167" s="6">
        <v>30217</v>
      </c>
      <c r="L167" s="6">
        <v>0</v>
      </c>
      <c r="M167" s="6">
        <v>42966</v>
      </c>
      <c r="N167" s="6">
        <v>0</v>
      </c>
      <c r="O167" s="6">
        <v>86674</v>
      </c>
      <c r="P167" s="6">
        <v>0</v>
      </c>
      <c r="Q167" s="6">
        <v>70487</v>
      </c>
      <c r="R167" s="6">
        <v>0</v>
      </c>
      <c r="S167" s="6">
        <v>54165</v>
      </c>
      <c r="T167" s="6">
        <v>0</v>
      </c>
      <c r="U167" s="6">
        <v>53895</v>
      </c>
      <c r="V167" s="6">
        <v>0</v>
      </c>
      <c r="W167" s="6">
        <v>32495</v>
      </c>
      <c r="X167" s="6">
        <v>0</v>
      </c>
      <c r="Y167" s="6">
        <v>22684</v>
      </c>
      <c r="Z167" s="6">
        <v>0</v>
      </c>
      <c r="AA167" s="6">
        <v>15914</v>
      </c>
      <c r="AB167" s="6">
        <v>0</v>
      </c>
      <c r="AC167" s="6">
        <v>13044</v>
      </c>
      <c r="AD167" s="6">
        <v>0</v>
      </c>
      <c r="AE167" s="6">
        <v>14023</v>
      </c>
      <c r="AF167" s="6">
        <v>0</v>
      </c>
      <c r="AG167" s="6">
        <v>16874</v>
      </c>
      <c r="AH167" s="6">
        <v>0</v>
      </c>
      <c r="AI167" s="6">
        <v>31014</v>
      </c>
      <c r="AJ167" s="6">
        <v>0</v>
      </c>
      <c r="AK167" s="6">
        <v>49436</v>
      </c>
      <c r="AL167" s="6">
        <v>0</v>
      </c>
      <c r="AM167" s="6">
        <v>55446</v>
      </c>
      <c r="AN167" s="6">
        <v>0</v>
      </c>
      <c r="AO167" s="6">
        <v>59753</v>
      </c>
      <c r="AP167" s="6">
        <v>0</v>
      </c>
      <c r="AQ167" s="6">
        <v>53851</v>
      </c>
      <c r="AR167" s="6">
        <v>0</v>
      </c>
      <c r="AS167" s="6">
        <v>37059</v>
      </c>
      <c r="AT167" s="6">
        <v>0</v>
      </c>
      <c r="AU167" s="6">
        <v>32751</v>
      </c>
      <c r="AV167" s="6">
        <v>0</v>
      </c>
      <c r="AW167" s="6">
        <v>27441</v>
      </c>
      <c r="AX167" s="6">
        <v>0</v>
      </c>
      <c r="AY167" s="6">
        <v>15231</v>
      </c>
      <c r="AZ167" s="6">
        <v>0</v>
      </c>
    </row>
    <row r="168" spans="1:52">
      <c r="A168" s="6" t="s">
        <v>84</v>
      </c>
      <c r="B168" s="6">
        <v>266282</v>
      </c>
      <c r="C168" s="6" t="s">
        <v>81</v>
      </c>
      <c r="D168" s="6" t="s">
        <v>102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6">
        <v>0</v>
      </c>
      <c r="AB168" s="6">
        <v>0</v>
      </c>
      <c r="AC168" s="6">
        <v>0</v>
      </c>
      <c r="AD168" s="6">
        <v>0</v>
      </c>
      <c r="AE168" s="6">
        <v>0</v>
      </c>
      <c r="AF168" s="6">
        <v>0</v>
      </c>
      <c r="AG168" s="6">
        <v>0</v>
      </c>
      <c r="AH168" s="6">
        <v>0</v>
      </c>
      <c r="AI168" s="6">
        <v>0</v>
      </c>
      <c r="AJ168" s="6">
        <v>0</v>
      </c>
      <c r="AK168" s="6">
        <v>0</v>
      </c>
      <c r="AL168" s="6">
        <v>0</v>
      </c>
      <c r="AM168" s="6">
        <v>0</v>
      </c>
      <c r="AN168" s="6">
        <v>0</v>
      </c>
      <c r="AO168" s="6">
        <v>0</v>
      </c>
      <c r="AP168" s="6">
        <v>0</v>
      </c>
      <c r="AQ168" s="6">
        <v>0</v>
      </c>
      <c r="AR168" s="6">
        <v>0</v>
      </c>
      <c r="AS168" s="6">
        <v>0</v>
      </c>
      <c r="AT168" s="6">
        <v>0</v>
      </c>
      <c r="AU168" s="6">
        <v>0</v>
      </c>
      <c r="AV168" s="6">
        <v>0</v>
      </c>
      <c r="AW168" s="6">
        <v>0</v>
      </c>
      <c r="AX168" s="6">
        <v>0</v>
      </c>
      <c r="AY168" s="6">
        <v>4372</v>
      </c>
      <c r="AZ168" s="6">
        <v>0</v>
      </c>
    </row>
    <row r="169" spans="1:52">
      <c r="A169" s="6" t="s">
        <v>84</v>
      </c>
      <c r="B169" s="6">
        <v>266282</v>
      </c>
      <c r="C169" s="6" t="s">
        <v>81</v>
      </c>
      <c r="D169" s="6" t="s">
        <v>86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20100</v>
      </c>
      <c r="N169" s="6">
        <v>0</v>
      </c>
      <c r="O169" s="6">
        <v>44109</v>
      </c>
      <c r="P169" s="6">
        <v>0</v>
      </c>
      <c r="Q169" s="6">
        <v>53151</v>
      </c>
      <c r="R169" s="6">
        <v>0</v>
      </c>
      <c r="S169" s="6">
        <v>38610</v>
      </c>
      <c r="T169" s="6">
        <v>0</v>
      </c>
      <c r="U169" s="6">
        <v>20529</v>
      </c>
      <c r="V169" s="6">
        <v>0</v>
      </c>
      <c r="W169" s="6">
        <v>21619</v>
      </c>
      <c r="X169" s="6">
        <v>0</v>
      </c>
      <c r="Y169" s="6">
        <v>11447</v>
      </c>
      <c r="Z169" s="6">
        <v>0</v>
      </c>
      <c r="AA169" s="6">
        <v>8238</v>
      </c>
      <c r="AB169" s="6">
        <v>0</v>
      </c>
      <c r="AC169" s="6">
        <v>7496</v>
      </c>
      <c r="AD169" s="6">
        <v>0</v>
      </c>
      <c r="AE169" s="6">
        <v>6252</v>
      </c>
      <c r="AF169" s="6">
        <v>0</v>
      </c>
      <c r="AG169" s="6">
        <v>7635</v>
      </c>
      <c r="AH169" s="6">
        <v>0</v>
      </c>
      <c r="AI169" s="6">
        <v>7464</v>
      </c>
      <c r="AJ169" s="6">
        <v>0</v>
      </c>
      <c r="AK169" s="6">
        <v>11563</v>
      </c>
      <c r="AL169" s="6">
        <v>0</v>
      </c>
      <c r="AM169" s="6">
        <v>16639</v>
      </c>
      <c r="AN169" s="6">
        <v>0</v>
      </c>
      <c r="AO169" s="6">
        <v>24300</v>
      </c>
      <c r="AP169" s="6">
        <v>0</v>
      </c>
      <c r="AQ169" s="6">
        <v>19268</v>
      </c>
      <c r="AR169" s="6">
        <v>0</v>
      </c>
      <c r="AS169" s="6">
        <v>14656</v>
      </c>
      <c r="AT169" s="6">
        <v>0</v>
      </c>
      <c r="AU169" s="6">
        <v>8672</v>
      </c>
      <c r="AV169" s="6">
        <v>0</v>
      </c>
      <c r="AW169" s="6">
        <v>5870</v>
      </c>
      <c r="AX169" s="6">
        <v>0</v>
      </c>
      <c r="AY169" s="6">
        <v>0</v>
      </c>
      <c r="AZ169" s="6">
        <v>0</v>
      </c>
    </row>
    <row r="170" spans="1:52">
      <c r="A170" s="6" t="s">
        <v>84</v>
      </c>
      <c r="B170" s="6">
        <v>316829</v>
      </c>
      <c r="C170" s="6" t="s">
        <v>142</v>
      </c>
      <c r="D170" s="6" t="s">
        <v>126</v>
      </c>
      <c r="E170" s="6">
        <v>48766</v>
      </c>
      <c r="F170" s="6">
        <v>0</v>
      </c>
      <c r="G170" s="6">
        <v>54308</v>
      </c>
      <c r="H170" s="6">
        <v>0</v>
      </c>
      <c r="I170" s="6">
        <v>53155</v>
      </c>
      <c r="J170" s="6">
        <v>0</v>
      </c>
      <c r="K170" s="6">
        <v>54529</v>
      </c>
      <c r="L170" s="6">
        <v>0</v>
      </c>
      <c r="M170" s="6">
        <v>48488</v>
      </c>
      <c r="N170" s="6">
        <v>0</v>
      </c>
      <c r="O170" s="6">
        <v>55978</v>
      </c>
      <c r="P170" s="6">
        <v>0</v>
      </c>
      <c r="Q170" s="6">
        <v>54633</v>
      </c>
      <c r="R170" s="6">
        <v>0</v>
      </c>
      <c r="S170" s="6">
        <v>48385</v>
      </c>
      <c r="T170" s="6">
        <v>0</v>
      </c>
      <c r="U170" s="6">
        <v>58499</v>
      </c>
      <c r="V170" s="6">
        <v>0</v>
      </c>
      <c r="W170" s="6">
        <v>50835</v>
      </c>
      <c r="X170" s="6">
        <v>0</v>
      </c>
      <c r="Y170" s="6">
        <v>53679</v>
      </c>
      <c r="Z170" s="6">
        <v>0</v>
      </c>
      <c r="AA170" s="6">
        <v>56855</v>
      </c>
      <c r="AB170" s="6">
        <v>0</v>
      </c>
      <c r="AC170" s="6">
        <v>47107</v>
      </c>
      <c r="AD170" s="6">
        <v>0</v>
      </c>
      <c r="AE170" s="6">
        <v>52907</v>
      </c>
      <c r="AF170" s="6">
        <v>0</v>
      </c>
      <c r="AG170" s="6">
        <v>53160</v>
      </c>
      <c r="AH170" s="6">
        <v>0</v>
      </c>
      <c r="AI170" s="6">
        <v>54039</v>
      </c>
      <c r="AJ170" s="6">
        <v>0</v>
      </c>
      <c r="AK170" s="6">
        <v>50468</v>
      </c>
      <c r="AL170" s="6">
        <v>0</v>
      </c>
      <c r="AM170" s="6">
        <v>44858</v>
      </c>
      <c r="AN170" s="6">
        <v>0</v>
      </c>
      <c r="AO170" s="6">
        <v>47501</v>
      </c>
      <c r="AP170" s="6">
        <v>0</v>
      </c>
      <c r="AQ170" s="6">
        <v>48319</v>
      </c>
      <c r="AR170" s="6">
        <v>0</v>
      </c>
      <c r="AS170" s="6">
        <v>51998</v>
      </c>
      <c r="AT170" s="6">
        <v>0</v>
      </c>
      <c r="AU170" s="6">
        <v>51483</v>
      </c>
      <c r="AV170" s="6">
        <v>0</v>
      </c>
      <c r="AW170" s="6">
        <v>52264</v>
      </c>
      <c r="AX170" s="6">
        <v>0</v>
      </c>
      <c r="AY170" s="6">
        <v>54647</v>
      </c>
      <c r="AZ170" s="6">
        <v>0</v>
      </c>
    </row>
    <row r="171" spans="1:52">
      <c r="A171" s="6" t="s">
        <v>84</v>
      </c>
      <c r="B171" s="6">
        <v>318204</v>
      </c>
      <c r="C171" s="6" t="s">
        <v>143</v>
      </c>
      <c r="D171" s="6" t="s">
        <v>86</v>
      </c>
      <c r="E171" s="6">
        <v>16130</v>
      </c>
      <c r="F171" s="6">
        <v>0</v>
      </c>
      <c r="G171" s="6">
        <v>14336</v>
      </c>
      <c r="H171" s="6">
        <v>0</v>
      </c>
      <c r="I171" s="6">
        <v>17065</v>
      </c>
      <c r="J171" s="6">
        <v>0</v>
      </c>
      <c r="K171" s="6">
        <v>17657</v>
      </c>
      <c r="L171" s="6">
        <v>0</v>
      </c>
      <c r="M171" s="6">
        <v>15155</v>
      </c>
      <c r="N171" s="6">
        <v>0</v>
      </c>
      <c r="O171" s="6">
        <v>23042</v>
      </c>
      <c r="P171" s="6">
        <v>0</v>
      </c>
      <c r="Q171" s="6">
        <v>24923</v>
      </c>
      <c r="R171" s="6">
        <v>0</v>
      </c>
      <c r="S171" s="6">
        <v>18253</v>
      </c>
      <c r="T171" s="6">
        <v>0</v>
      </c>
      <c r="U171" s="6">
        <v>26911</v>
      </c>
      <c r="V171" s="6">
        <v>0</v>
      </c>
      <c r="W171" s="6">
        <v>20200</v>
      </c>
      <c r="X171" s="6">
        <v>0</v>
      </c>
      <c r="Y171" s="6">
        <v>18843</v>
      </c>
      <c r="Z171" s="6">
        <v>0</v>
      </c>
      <c r="AA171" s="6">
        <v>9899</v>
      </c>
      <c r="AB171" s="6">
        <v>0</v>
      </c>
      <c r="AC171" s="6">
        <v>13717</v>
      </c>
      <c r="AD171" s="6">
        <v>0</v>
      </c>
      <c r="AE171" s="6">
        <v>13684</v>
      </c>
      <c r="AF171" s="6">
        <v>0</v>
      </c>
      <c r="AG171" s="6">
        <v>14244</v>
      </c>
      <c r="AH171" s="6">
        <v>0</v>
      </c>
      <c r="AI171" s="6">
        <v>14621</v>
      </c>
      <c r="AJ171" s="6">
        <v>0</v>
      </c>
      <c r="AK171" s="6">
        <v>17532</v>
      </c>
      <c r="AL171" s="6">
        <v>0</v>
      </c>
      <c r="AM171" s="6">
        <v>21381</v>
      </c>
      <c r="AN171" s="6">
        <v>0</v>
      </c>
      <c r="AO171" s="6">
        <v>19113</v>
      </c>
      <c r="AP171" s="6">
        <v>0</v>
      </c>
      <c r="AQ171" s="6">
        <v>14204</v>
      </c>
      <c r="AR171" s="6">
        <v>0</v>
      </c>
      <c r="AS171" s="6">
        <v>14372</v>
      </c>
      <c r="AT171" s="6">
        <v>0</v>
      </c>
      <c r="AU171" s="6">
        <v>13925</v>
      </c>
      <c r="AV171" s="6">
        <v>0</v>
      </c>
      <c r="AW171" s="6">
        <v>12082</v>
      </c>
      <c r="AX171" s="6">
        <v>0</v>
      </c>
      <c r="AY171" s="6">
        <v>6590</v>
      </c>
      <c r="AZ171" s="6">
        <v>0</v>
      </c>
    </row>
    <row r="172" spans="1:52">
      <c r="A172" s="6" t="s">
        <v>84</v>
      </c>
      <c r="B172" s="6">
        <v>323828</v>
      </c>
      <c r="C172" s="6" t="s">
        <v>144</v>
      </c>
      <c r="D172" s="6" t="s">
        <v>99</v>
      </c>
      <c r="E172" s="6">
        <v>491</v>
      </c>
      <c r="F172" s="6">
        <v>0</v>
      </c>
      <c r="G172" s="6">
        <v>676</v>
      </c>
      <c r="H172" s="6">
        <v>0</v>
      </c>
      <c r="I172" s="6">
        <v>520</v>
      </c>
      <c r="J172" s="6">
        <v>0</v>
      </c>
      <c r="K172" s="6">
        <v>3693</v>
      </c>
      <c r="L172" s="6">
        <v>0</v>
      </c>
      <c r="M172" s="6">
        <v>13417</v>
      </c>
      <c r="N172" s="6">
        <v>0</v>
      </c>
      <c r="O172" s="6">
        <v>28026</v>
      </c>
      <c r="P172" s="6">
        <v>0</v>
      </c>
      <c r="Q172" s="6">
        <v>36443</v>
      </c>
      <c r="R172" s="6">
        <v>0</v>
      </c>
      <c r="S172" s="6">
        <v>30473</v>
      </c>
      <c r="T172" s="6">
        <v>0</v>
      </c>
      <c r="U172" s="6">
        <v>26675</v>
      </c>
      <c r="V172" s="6">
        <v>0</v>
      </c>
      <c r="W172" s="6">
        <v>22208</v>
      </c>
      <c r="X172" s="6">
        <v>0</v>
      </c>
      <c r="Y172" s="6">
        <v>14426</v>
      </c>
      <c r="Z172" s="6">
        <v>0</v>
      </c>
      <c r="AA172" s="6">
        <v>4745</v>
      </c>
      <c r="AB172" s="6">
        <v>0</v>
      </c>
      <c r="AC172" s="6">
        <v>478</v>
      </c>
      <c r="AD172" s="6">
        <v>0</v>
      </c>
      <c r="AE172" s="6">
        <v>371</v>
      </c>
      <c r="AF172" s="6">
        <v>0</v>
      </c>
      <c r="AG172" s="6">
        <v>553</v>
      </c>
      <c r="AH172" s="6">
        <v>0</v>
      </c>
      <c r="AI172" s="6">
        <v>12776</v>
      </c>
      <c r="AJ172" s="6">
        <v>0</v>
      </c>
      <c r="AK172" s="6">
        <v>19928</v>
      </c>
      <c r="AL172" s="6">
        <v>0</v>
      </c>
      <c r="AM172" s="6">
        <v>22609</v>
      </c>
      <c r="AN172" s="6">
        <v>0</v>
      </c>
      <c r="AO172" s="6">
        <v>26941</v>
      </c>
      <c r="AP172" s="6">
        <v>0</v>
      </c>
      <c r="AQ172" s="6">
        <v>23700</v>
      </c>
      <c r="AR172" s="6">
        <v>0</v>
      </c>
      <c r="AS172" s="6">
        <v>23833</v>
      </c>
      <c r="AT172" s="6">
        <v>0</v>
      </c>
      <c r="AU172" s="6">
        <v>15659</v>
      </c>
      <c r="AV172" s="6">
        <v>0</v>
      </c>
      <c r="AW172" s="6">
        <v>14154</v>
      </c>
      <c r="AX172" s="6">
        <v>0</v>
      </c>
      <c r="AY172" s="6">
        <v>3608</v>
      </c>
      <c r="AZ172" s="6">
        <v>0</v>
      </c>
    </row>
    <row r="173" spans="1:52">
      <c r="A173" s="6" t="s">
        <v>84</v>
      </c>
      <c r="B173" s="6">
        <v>325785</v>
      </c>
      <c r="C173" s="6" t="s">
        <v>182</v>
      </c>
      <c r="D173" s="6" t="s">
        <v>86</v>
      </c>
      <c r="E173" s="6">
        <v>19116</v>
      </c>
      <c r="F173" s="6">
        <v>0</v>
      </c>
      <c r="G173" s="6">
        <v>17395</v>
      </c>
      <c r="H173" s="6">
        <v>0</v>
      </c>
      <c r="I173" s="6">
        <v>15955</v>
      </c>
      <c r="J173" s="6">
        <v>0</v>
      </c>
      <c r="K173" s="6">
        <v>18290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6">
        <v>0</v>
      </c>
      <c r="AB173" s="6">
        <v>0</v>
      </c>
      <c r="AC173" s="6">
        <v>0</v>
      </c>
      <c r="AD173" s="6">
        <v>0</v>
      </c>
      <c r="AE173" s="6">
        <v>0</v>
      </c>
      <c r="AF173" s="6">
        <v>0</v>
      </c>
      <c r="AG173" s="6">
        <v>0</v>
      </c>
      <c r="AH173" s="6">
        <v>0</v>
      </c>
      <c r="AI173" s="6">
        <v>0</v>
      </c>
      <c r="AJ173" s="6">
        <v>0</v>
      </c>
      <c r="AK173" s="6">
        <v>0</v>
      </c>
      <c r="AL173" s="6">
        <v>0</v>
      </c>
      <c r="AM173" s="6">
        <v>0</v>
      </c>
      <c r="AN173" s="6">
        <v>0</v>
      </c>
      <c r="AO173" s="6">
        <v>0</v>
      </c>
      <c r="AP173" s="6">
        <v>0</v>
      </c>
      <c r="AQ173" s="6">
        <v>0</v>
      </c>
      <c r="AR173" s="6">
        <v>0</v>
      </c>
      <c r="AS173" s="6">
        <v>0</v>
      </c>
      <c r="AT173" s="6">
        <v>0</v>
      </c>
      <c r="AU173" s="6">
        <v>0</v>
      </c>
      <c r="AV173" s="6">
        <v>0</v>
      </c>
      <c r="AW173" s="6">
        <v>0</v>
      </c>
      <c r="AX173" s="6">
        <v>0</v>
      </c>
      <c r="AY173" s="6">
        <v>0</v>
      </c>
      <c r="AZ173" s="6">
        <v>0</v>
      </c>
    </row>
    <row r="174" spans="1:52">
      <c r="A174" s="6" t="s">
        <v>84</v>
      </c>
      <c r="B174" s="6">
        <v>353696</v>
      </c>
      <c r="C174" s="6" t="s">
        <v>145</v>
      </c>
      <c r="D174" s="6" t="s">
        <v>86</v>
      </c>
      <c r="E174" s="6">
        <v>28754</v>
      </c>
      <c r="F174" s="6">
        <v>0</v>
      </c>
      <c r="G174" s="6">
        <v>21937</v>
      </c>
      <c r="H174" s="6">
        <v>0</v>
      </c>
      <c r="I174" s="6">
        <v>27816</v>
      </c>
      <c r="J174" s="6">
        <v>0</v>
      </c>
      <c r="K174" s="6">
        <v>32333</v>
      </c>
      <c r="L174" s="6">
        <v>0</v>
      </c>
      <c r="M174" s="6">
        <v>46146</v>
      </c>
      <c r="N174" s="6">
        <v>0</v>
      </c>
      <c r="O174" s="6">
        <v>81891</v>
      </c>
      <c r="P174" s="6">
        <v>0</v>
      </c>
      <c r="Q174" s="6">
        <v>79114</v>
      </c>
      <c r="R174" s="6">
        <v>0</v>
      </c>
      <c r="S174" s="6">
        <v>54574</v>
      </c>
      <c r="T174" s="6">
        <v>0</v>
      </c>
      <c r="U174" s="6">
        <v>45659</v>
      </c>
      <c r="V174" s="6">
        <v>0</v>
      </c>
      <c r="W174" s="6">
        <v>42867</v>
      </c>
      <c r="X174" s="6">
        <v>0</v>
      </c>
      <c r="Y174" s="6">
        <v>26512</v>
      </c>
      <c r="Z174" s="6">
        <v>0</v>
      </c>
      <c r="AA174" s="6">
        <v>24818</v>
      </c>
      <c r="AB174" s="6">
        <v>0</v>
      </c>
      <c r="AC174" s="6">
        <v>29550</v>
      </c>
      <c r="AD174" s="6">
        <v>0</v>
      </c>
      <c r="AE174" s="6">
        <v>23820</v>
      </c>
      <c r="AF174" s="6">
        <v>0</v>
      </c>
      <c r="AG174" s="6">
        <v>28688</v>
      </c>
      <c r="AH174" s="6">
        <v>0</v>
      </c>
      <c r="AI174" s="6">
        <v>25112</v>
      </c>
      <c r="AJ174" s="6">
        <v>0</v>
      </c>
      <c r="AK174" s="6">
        <v>34516</v>
      </c>
      <c r="AL174" s="6">
        <v>0</v>
      </c>
      <c r="AM174" s="6">
        <v>32079</v>
      </c>
      <c r="AN174" s="6">
        <v>0</v>
      </c>
      <c r="AO174" s="6">
        <v>64012</v>
      </c>
      <c r="AP174" s="6">
        <v>0</v>
      </c>
      <c r="AQ174" s="6">
        <v>32176</v>
      </c>
      <c r="AR174" s="6">
        <v>0</v>
      </c>
      <c r="AS174" s="6">
        <v>40176</v>
      </c>
      <c r="AT174" s="6">
        <v>0</v>
      </c>
      <c r="AU174" s="6">
        <v>31558</v>
      </c>
      <c r="AV174" s="6">
        <v>0</v>
      </c>
      <c r="AW174" s="6">
        <v>26309</v>
      </c>
      <c r="AX174" s="6">
        <v>0</v>
      </c>
      <c r="AY174" s="6">
        <v>27889</v>
      </c>
      <c r="AZ174" s="6">
        <v>0</v>
      </c>
    </row>
    <row r="175" spans="1:52">
      <c r="A175" s="6" t="s">
        <v>84</v>
      </c>
      <c r="B175" s="6">
        <v>394462</v>
      </c>
      <c r="C175" s="6" t="s">
        <v>146</v>
      </c>
      <c r="D175" s="6" t="s">
        <v>97</v>
      </c>
      <c r="E175" s="6">
        <v>53744</v>
      </c>
      <c r="F175" s="6">
        <v>0</v>
      </c>
      <c r="G175" s="6">
        <v>73353</v>
      </c>
      <c r="H175" s="6">
        <v>0</v>
      </c>
      <c r="I175" s="6">
        <v>69812</v>
      </c>
      <c r="J175" s="6">
        <v>0</v>
      </c>
      <c r="K175" s="6">
        <v>69480</v>
      </c>
      <c r="L175" s="6">
        <v>0</v>
      </c>
      <c r="M175" s="6">
        <v>85437</v>
      </c>
      <c r="N175" s="6">
        <v>0</v>
      </c>
      <c r="O175" s="6">
        <v>93254</v>
      </c>
      <c r="P175" s="6">
        <v>0</v>
      </c>
      <c r="Q175" s="6">
        <v>84618</v>
      </c>
      <c r="R175" s="6">
        <v>0</v>
      </c>
      <c r="S175" s="6">
        <v>69691</v>
      </c>
      <c r="T175" s="6">
        <v>0</v>
      </c>
      <c r="U175" s="6">
        <v>86713</v>
      </c>
      <c r="V175" s="6">
        <v>0</v>
      </c>
      <c r="W175" s="6">
        <v>46747</v>
      </c>
      <c r="X175" s="6">
        <v>0</v>
      </c>
      <c r="Y175" s="6">
        <v>35345</v>
      </c>
      <c r="Z175" s="6">
        <v>0</v>
      </c>
      <c r="AA175" s="6">
        <v>67982</v>
      </c>
      <c r="AB175" s="6">
        <v>0</v>
      </c>
      <c r="AC175" s="6">
        <v>51397</v>
      </c>
      <c r="AD175" s="6">
        <v>0</v>
      </c>
      <c r="AE175" s="6">
        <v>68269</v>
      </c>
      <c r="AF175" s="6">
        <v>0</v>
      </c>
      <c r="AG175" s="6">
        <v>76219</v>
      </c>
      <c r="AH175" s="6">
        <v>0</v>
      </c>
      <c r="AI175" s="6">
        <v>56730</v>
      </c>
      <c r="AJ175" s="6">
        <v>0</v>
      </c>
      <c r="AK175" s="6">
        <v>66157</v>
      </c>
      <c r="AL175" s="6">
        <v>0</v>
      </c>
      <c r="AM175" s="6">
        <v>100256</v>
      </c>
      <c r="AN175" s="6">
        <v>0</v>
      </c>
      <c r="AO175" s="6">
        <v>84358</v>
      </c>
      <c r="AP175" s="6">
        <v>0</v>
      </c>
      <c r="AQ175" s="6">
        <v>47163</v>
      </c>
      <c r="AR175" s="6">
        <v>0</v>
      </c>
      <c r="AS175" s="6">
        <v>0</v>
      </c>
      <c r="AT175" s="6">
        <v>0</v>
      </c>
      <c r="AU175" s="6">
        <v>0</v>
      </c>
      <c r="AV175" s="6">
        <v>0</v>
      </c>
      <c r="AW175" s="6">
        <v>0</v>
      </c>
      <c r="AX175" s="6">
        <v>0</v>
      </c>
      <c r="AY175" s="6">
        <v>0</v>
      </c>
      <c r="AZ175" s="6">
        <v>0</v>
      </c>
    </row>
    <row r="176" spans="1:52">
      <c r="A176" s="6" t="s">
        <v>84</v>
      </c>
      <c r="B176" s="6">
        <v>397572</v>
      </c>
      <c r="C176" s="6" t="s">
        <v>147</v>
      </c>
      <c r="D176" s="6" t="s">
        <v>101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48581</v>
      </c>
      <c r="N176" s="6">
        <v>0</v>
      </c>
      <c r="O176" s="6">
        <v>58321</v>
      </c>
      <c r="P176" s="6">
        <v>0</v>
      </c>
      <c r="Q176" s="6">
        <v>59898</v>
      </c>
      <c r="R176" s="6">
        <v>0</v>
      </c>
      <c r="S176" s="6">
        <v>54848</v>
      </c>
      <c r="T176" s="6">
        <v>0</v>
      </c>
      <c r="U176" s="6">
        <v>61329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6">
        <v>0</v>
      </c>
      <c r="AB176" s="6">
        <v>0</v>
      </c>
      <c r="AC176" s="6">
        <v>0</v>
      </c>
      <c r="AD176" s="6">
        <v>0</v>
      </c>
      <c r="AE176" s="6">
        <v>0</v>
      </c>
      <c r="AF176" s="6">
        <v>0</v>
      </c>
      <c r="AG176" s="6">
        <v>0</v>
      </c>
      <c r="AH176" s="6">
        <v>0</v>
      </c>
      <c r="AI176" s="6">
        <v>0</v>
      </c>
      <c r="AJ176" s="6">
        <v>0</v>
      </c>
      <c r="AK176" s="6">
        <v>0</v>
      </c>
      <c r="AL176" s="6">
        <v>0</v>
      </c>
      <c r="AM176" s="6">
        <v>0</v>
      </c>
      <c r="AN176" s="6">
        <v>0</v>
      </c>
      <c r="AO176" s="6">
        <v>0</v>
      </c>
      <c r="AP176" s="6">
        <v>0</v>
      </c>
      <c r="AQ176" s="6">
        <v>0</v>
      </c>
      <c r="AR176" s="6">
        <v>0</v>
      </c>
      <c r="AS176" s="6">
        <v>0</v>
      </c>
      <c r="AT176" s="6">
        <v>0</v>
      </c>
      <c r="AU176" s="6">
        <v>0</v>
      </c>
      <c r="AV176" s="6">
        <v>0</v>
      </c>
      <c r="AW176" s="6">
        <v>0</v>
      </c>
      <c r="AX176" s="6">
        <v>0</v>
      </c>
      <c r="AY176" s="6">
        <v>0</v>
      </c>
      <c r="AZ176" s="6">
        <v>0</v>
      </c>
    </row>
    <row r="177" spans="1:52">
      <c r="A177" s="6" t="s">
        <v>84</v>
      </c>
      <c r="B177" s="6">
        <v>397572</v>
      </c>
      <c r="C177" s="6" t="s">
        <v>147</v>
      </c>
      <c r="D177" s="6" t="s">
        <v>86</v>
      </c>
      <c r="E177" s="6">
        <v>0</v>
      </c>
      <c r="F177" s="6">
        <v>0</v>
      </c>
      <c r="G177" s="6">
        <v>90160</v>
      </c>
      <c r="H177" s="6">
        <v>0</v>
      </c>
      <c r="I177" s="6">
        <v>48015</v>
      </c>
      <c r="J177" s="6">
        <v>0</v>
      </c>
      <c r="K177" s="6">
        <v>52722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46885</v>
      </c>
      <c r="X177" s="6">
        <v>0</v>
      </c>
      <c r="Y177" s="6">
        <v>0</v>
      </c>
      <c r="Z177" s="6">
        <v>0</v>
      </c>
      <c r="AA177" s="6">
        <v>0</v>
      </c>
      <c r="AB177" s="6">
        <v>0</v>
      </c>
      <c r="AC177" s="6">
        <v>0</v>
      </c>
      <c r="AD177" s="6">
        <v>0</v>
      </c>
      <c r="AE177" s="6">
        <v>0</v>
      </c>
      <c r="AF177" s="6">
        <v>0</v>
      </c>
      <c r="AG177" s="6">
        <v>0</v>
      </c>
      <c r="AH177" s="6">
        <v>0</v>
      </c>
      <c r="AI177" s="6">
        <v>0</v>
      </c>
      <c r="AJ177" s="6">
        <v>0</v>
      </c>
      <c r="AK177" s="6">
        <v>0</v>
      </c>
      <c r="AL177" s="6">
        <v>0</v>
      </c>
      <c r="AM177" s="6">
        <v>0</v>
      </c>
      <c r="AN177" s="6">
        <v>0</v>
      </c>
      <c r="AO177" s="6">
        <v>0</v>
      </c>
      <c r="AP177" s="6">
        <v>0</v>
      </c>
      <c r="AQ177" s="6">
        <v>0</v>
      </c>
      <c r="AR177" s="6">
        <v>0</v>
      </c>
      <c r="AS177" s="6">
        <v>0</v>
      </c>
      <c r="AT177" s="6">
        <v>0</v>
      </c>
      <c r="AU177" s="6">
        <v>0</v>
      </c>
      <c r="AV177" s="6">
        <v>0</v>
      </c>
      <c r="AW177" s="6">
        <v>0</v>
      </c>
      <c r="AX177" s="6">
        <v>0</v>
      </c>
      <c r="AY177" s="6">
        <v>0</v>
      </c>
      <c r="AZ177" s="6">
        <v>0</v>
      </c>
    </row>
    <row r="178" spans="1:52">
      <c r="A178" s="6" t="s">
        <v>84</v>
      </c>
      <c r="B178" s="6">
        <v>397572</v>
      </c>
      <c r="C178" s="6" t="s">
        <v>147</v>
      </c>
      <c r="D178" s="6" t="s">
        <v>108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41693</v>
      </c>
      <c r="Z178" s="6">
        <v>0</v>
      </c>
      <c r="AA178" s="6">
        <v>30020</v>
      </c>
      <c r="AB178" s="6">
        <v>0</v>
      </c>
      <c r="AC178" s="6">
        <v>42463</v>
      </c>
      <c r="AD178" s="6">
        <v>0</v>
      </c>
      <c r="AE178" s="6">
        <v>52754</v>
      </c>
      <c r="AF178" s="6">
        <v>0</v>
      </c>
      <c r="AG178" s="6">
        <v>47604</v>
      </c>
      <c r="AH178" s="6">
        <v>0</v>
      </c>
      <c r="AI178" s="6">
        <v>50290</v>
      </c>
      <c r="AJ178" s="6">
        <v>0</v>
      </c>
      <c r="AK178" s="6">
        <v>51403</v>
      </c>
      <c r="AL178" s="6">
        <v>0</v>
      </c>
      <c r="AM178" s="6">
        <v>48613</v>
      </c>
      <c r="AN178" s="6">
        <v>0</v>
      </c>
      <c r="AO178" s="6">
        <v>52661</v>
      </c>
      <c r="AP178" s="6">
        <v>0</v>
      </c>
      <c r="AQ178" s="6">
        <v>49605</v>
      </c>
      <c r="AR178" s="6">
        <v>0</v>
      </c>
      <c r="AS178" s="6">
        <v>54236</v>
      </c>
      <c r="AT178" s="6">
        <v>0</v>
      </c>
      <c r="AU178" s="6">
        <v>38881</v>
      </c>
      <c r="AV178" s="6">
        <v>0</v>
      </c>
      <c r="AW178" s="6">
        <v>48215</v>
      </c>
      <c r="AX178" s="6">
        <v>0</v>
      </c>
      <c r="AY178" s="6">
        <v>37675</v>
      </c>
      <c r="AZ178" s="6">
        <v>0</v>
      </c>
    </row>
    <row r="179" spans="1:52">
      <c r="A179" s="6" t="s">
        <v>84</v>
      </c>
      <c r="B179" s="6">
        <v>455314</v>
      </c>
      <c r="C179" s="6" t="s">
        <v>148</v>
      </c>
      <c r="D179" s="6" t="s">
        <v>86</v>
      </c>
      <c r="E179" s="6">
        <v>19536</v>
      </c>
      <c r="F179" s="6">
        <v>0</v>
      </c>
      <c r="G179" s="6">
        <v>6625</v>
      </c>
      <c r="H179" s="6">
        <v>0</v>
      </c>
      <c r="I179" s="6">
        <v>1335</v>
      </c>
      <c r="J179" s="6">
        <v>0</v>
      </c>
      <c r="K179" s="6">
        <v>5264</v>
      </c>
      <c r="L179" s="6">
        <v>0</v>
      </c>
      <c r="M179" s="6">
        <v>9604</v>
      </c>
      <c r="N179" s="6">
        <v>0</v>
      </c>
      <c r="O179" s="6">
        <v>19290</v>
      </c>
      <c r="P179" s="6">
        <v>0</v>
      </c>
      <c r="Q179" s="6">
        <v>29471</v>
      </c>
      <c r="R179" s="6">
        <v>0</v>
      </c>
      <c r="S179" s="6">
        <v>23845</v>
      </c>
      <c r="T179" s="6">
        <v>0</v>
      </c>
      <c r="U179" s="6">
        <v>17964</v>
      </c>
      <c r="V179" s="6">
        <v>0</v>
      </c>
      <c r="W179" s="6">
        <v>16613</v>
      </c>
      <c r="X179" s="6">
        <v>0</v>
      </c>
      <c r="Y179" s="6">
        <v>7146</v>
      </c>
      <c r="Z179" s="6">
        <v>0</v>
      </c>
      <c r="AA179" s="6">
        <v>7334</v>
      </c>
      <c r="AB179" s="6">
        <v>0</v>
      </c>
      <c r="AC179" s="6">
        <v>8103</v>
      </c>
      <c r="AD179" s="6">
        <v>0</v>
      </c>
      <c r="AE179" s="6">
        <v>9227</v>
      </c>
      <c r="AF179" s="6">
        <v>0</v>
      </c>
      <c r="AG179" s="6">
        <v>9561</v>
      </c>
      <c r="AH179" s="6">
        <v>0</v>
      </c>
      <c r="AI179" s="6">
        <v>9088</v>
      </c>
      <c r="AJ179" s="6">
        <v>0</v>
      </c>
      <c r="AK179" s="6">
        <v>14010</v>
      </c>
      <c r="AL179" s="6">
        <v>0</v>
      </c>
      <c r="AM179" s="6">
        <v>14952</v>
      </c>
      <c r="AN179" s="6">
        <v>0</v>
      </c>
      <c r="AO179" s="6">
        <v>21157</v>
      </c>
      <c r="AP179" s="6">
        <v>0</v>
      </c>
      <c r="AQ179" s="6">
        <v>16702</v>
      </c>
      <c r="AR179" s="6">
        <v>0</v>
      </c>
      <c r="AS179" s="6">
        <v>14658</v>
      </c>
      <c r="AT179" s="6">
        <v>0</v>
      </c>
      <c r="AU179" s="6">
        <v>12739</v>
      </c>
      <c r="AV179" s="6">
        <v>0</v>
      </c>
      <c r="AW179" s="6">
        <v>9848</v>
      </c>
      <c r="AX179" s="6">
        <v>0</v>
      </c>
      <c r="AY179" s="6">
        <v>9401</v>
      </c>
      <c r="AZ179" s="6">
        <v>0</v>
      </c>
    </row>
    <row r="180" spans="1:52">
      <c r="A180" s="6" t="s">
        <v>84</v>
      </c>
      <c r="B180" s="6">
        <v>457543</v>
      </c>
      <c r="C180" s="6" t="s">
        <v>149</v>
      </c>
      <c r="D180" s="6" t="s">
        <v>99</v>
      </c>
      <c r="E180" s="6">
        <v>20547</v>
      </c>
      <c r="F180" s="6">
        <v>0</v>
      </c>
      <c r="G180" s="6">
        <v>17727</v>
      </c>
      <c r="H180" s="6">
        <v>0</v>
      </c>
      <c r="I180" s="6">
        <v>18221</v>
      </c>
      <c r="J180" s="6">
        <v>0</v>
      </c>
      <c r="K180" s="6">
        <v>19380</v>
      </c>
      <c r="L180" s="6">
        <v>0</v>
      </c>
      <c r="M180" s="6">
        <v>26965</v>
      </c>
      <c r="N180" s="6">
        <v>0</v>
      </c>
      <c r="O180" s="6">
        <v>36147</v>
      </c>
      <c r="P180" s="6">
        <v>0</v>
      </c>
      <c r="Q180" s="6">
        <v>42429</v>
      </c>
      <c r="R180" s="6">
        <v>0</v>
      </c>
      <c r="S180" s="6">
        <v>35294</v>
      </c>
      <c r="T180" s="6">
        <v>0</v>
      </c>
      <c r="U180" s="6">
        <v>26507</v>
      </c>
      <c r="V180" s="6">
        <v>0</v>
      </c>
      <c r="W180" s="6">
        <v>27018</v>
      </c>
      <c r="X180" s="6">
        <v>0</v>
      </c>
      <c r="Y180" s="6">
        <v>15176</v>
      </c>
      <c r="Z180" s="6">
        <v>0</v>
      </c>
      <c r="AA180" s="6">
        <v>13022</v>
      </c>
      <c r="AB180" s="6">
        <v>0</v>
      </c>
      <c r="AC180" s="6">
        <v>11657</v>
      </c>
      <c r="AD180" s="6">
        <v>0</v>
      </c>
      <c r="AE180" s="6">
        <v>9408</v>
      </c>
      <c r="AF180" s="6">
        <v>0</v>
      </c>
      <c r="AG180" s="6">
        <v>13066</v>
      </c>
      <c r="AH180" s="6">
        <v>0</v>
      </c>
      <c r="AI180" s="6">
        <v>15900</v>
      </c>
      <c r="AJ180" s="6">
        <v>0</v>
      </c>
      <c r="AK180" s="6">
        <v>23599</v>
      </c>
      <c r="AL180" s="6">
        <v>0</v>
      </c>
      <c r="AM180" s="6">
        <v>31280</v>
      </c>
      <c r="AN180" s="6">
        <v>0</v>
      </c>
      <c r="AO180" s="6">
        <v>39792</v>
      </c>
      <c r="AP180" s="6">
        <v>0</v>
      </c>
      <c r="AQ180" s="6">
        <v>32621</v>
      </c>
      <c r="AR180" s="6">
        <v>0</v>
      </c>
      <c r="AS180" s="6">
        <v>31711</v>
      </c>
      <c r="AT180" s="6">
        <v>0</v>
      </c>
      <c r="AU180" s="6">
        <v>21436</v>
      </c>
      <c r="AV180" s="6">
        <v>0</v>
      </c>
      <c r="AW180" s="6">
        <v>17455</v>
      </c>
      <c r="AX180" s="6">
        <v>0</v>
      </c>
      <c r="AY180" s="6">
        <v>13479</v>
      </c>
      <c r="AZ180" s="6">
        <v>0</v>
      </c>
    </row>
    <row r="181" spans="1:52">
      <c r="A181" s="6" t="s">
        <v>84</v>
      </c>
      <c r="B181" s="6">
        <v>460638</v>
      </c>
      <c r="C181" s="6" t="s">
        <v>150</v>
      </c>
      <c r="D181" s="6" t="s">
        <v>86</v>
      </c>
      <c r="E181" s="6">
        <v>20734</v>
      </c>
      <c r="F181" s="6">
        <v>0</v>
      </c>
      <c r="G181" s="6">
        <v>18040</v>
      </c>
      <c r="H181" s="6">
        <v>0</v>
      </c>
      <c r="I181" s="6">
        <v>21891</v>
      </c>
      <c r="J181" s="6">
        <v>0</v>
      </c>
      <c r="K181" s="6">
        <v>21853</v>
      </c>
      <c r="L181" s="6">
        <v>0</v>
      </c>
      <c r="M181" s="6">
        <v>18020</v>
      </c>
      <c r="N181" s="6">
        <v>0</v>
      </c>
      <c r="O181" s="6">
        <v>22139</v>
      </c>
      <c r="P181" s="6">
        <v>0</v>
      </c>
      <c r="Q181" s="6">
        <v>19497</v>
      </c>
      <c r="R181" s="6">
        <v>0</v>
      </c>
      <c r="S181" s="6">
        <v>27946</v>
      </c>
      <c r="T181" s="6">
        <v>0</v>
      </c>
      <c r="U181" s="6">
        <v>25930</v>
      </c>
      <c r="V181" s="6">
        <v>0</v>
      </c>
      <c r="W181" s="6">
        <v>31721</v>
      </c>
      <c r="X181" s="6">
        <v>0</v>
      </c>
      <c r="Y181" s="6">
        <v>25831</v>
      </c>
      <c r="Z181" s="6">
        <v>0</v>
      </c>
      <c r="AA181" s="6">
        <v>23974</v>
      </c>
      <c r="AB181" s="6">
        <v>0</v>
      </c>
      <c r="AC181" s="6">
        <v>26632</v>
      </c>
      <c r="AD181" s="6">
        <v>0</v>
      </c>
      <c r="AE181" s="6">
        <v>22184</v>
      </c>
      <c r="AF181" s="6">
        <v>0</v>
      </c>
      <c r="AG181" s="6">
        <v>30032</v>
      </c>
      <c r="AH181" s="6">
        <v>0</v>
      </c>
      <c r="AI181" s="6">
        <v>30005</v>
      </c>
      <c r="AJ181" s="6">
        <v>0</v>
      </c>
      <c r="AK181" s="6">
        <v>30887</v>
      </c>
      <c r="AL181" s="6">
        <v>0</v>
      </c>
      <c r="AM181" s="6">
        <v>34006</v>
      </c>
      <c r="AN181" s="6">
        <v>0</v>
      </c>
      <c r="AO181" s="6">
        <v>36388</v>
      </c>
      <c r="AP181" s="6">
        <v>0</v>
      </c>
      <c r="AQ181" s="6">
        <v>29949</v>
      </c>
      <c r="AR181" s="6">
        <v>0</v>
      </c>
      <c r="AS181" s="6">
        <v>28761</v>
      </c>
      <c r="AT181" s="6">
        <v>0</v>
      </c>
      <c r="AU181" s="6">
        <v>24694</v>
      </c>
      <c r="AV181" s="6">
        <v>0</v>
      </c>
      <c r="AW181" s="6">
        <v>24500</v>
      </c>
      <c r="AX181" s="6">
        <v>0</v>
      </c>
      <c r="AY181" s="6">
        <v>25624</v>
      </c>
      <c r="AZ181" s="6">
        <v>0</v>
      </c>
    </row>
    <row r="182" spans="1:52">
      <c r="A182" s="6" t="s">
        <v>84</v>
      </c>
      <c r="B182" s="6">
        <v>473540</v>
      </c>
      <c r="C182" s="6" t="s">
        <v>151</v>
      </c>
      <c r="D182" s="6" t="s">
        <v>86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6">
        <v>44330</v>
      </c>
      <c r="AB182" s="6">
        <v>0</v>
      </c>
      <c r="AC182" s="6">
        <v>40250</v>
      </c>
      <c r="AD182" s="6">
        <v>0</v>
      </c>
      <c r="AE182" s="6">
        <v>46860</v>
      </c>
      <c r="AF182" s="6">
        <v>0</v>
      </c>
      <c r="AG182" s="6">
        <v>57200</v>
      </c>
      <c r="AH182" s="6">
        <v>0</v>
      </c>
      <c r="AI182" s="6">
        <v>53610</v>
      </c>
      <c r="AJ182" s="6">
        <v>0</v>
      </c>
      <c r="AK182" s="6">
        <v>43880</v>
      </c>
      <c r="AL182" s="6">
        <v>0</v>
      </c>
      <c r="AM182" s="6">
        <v>36590</v>
      </c>
      <c r="AN182" s="6">
        <v>0</v>
      </c>
      <c r="AO182" s="6">
        <v>51500</v>
      </c>
      <c r="AP182" s="6">
        <v>0</v>
      </c>
      <c r="AQ182" s="6">
        <v>39760</v>
      </c>
      <c r="AR182" s="6">
        <v>0</v>
      </c>
      <c r="AS182" s="6">
        <v>60470</v>
      </c>
      <c r="AT182" s="6">
        <v>0</v>
      </c>
      <c r="AU182" s="6">
        <v>30740</v>
      </c>
      <c r="AV182" s="6">
        <v>0</v>
      </c>
      <c r="AW182" s="6">
        <v>60490</v>
      </c>
      <c r="AX182" s="6">
        <v>0</v>
      </c>
      <c r="AY182" s="6">
        <v>61510</v>
      </c>
      <c r="AZ182" s="6">
        <v>0</v>
      </c>
    </row>
    <row r="183" spans="1:52">
      <c r="A183" s="6" t="s">
        <v>84</v>
      </c>
      <c r="B183" s="6">
        <v>478214</v>
      </c>
      <c r="C183" s="6" t="s">
        <v>152</v>
      </c>
      <c r="D183" s="6" t="s">
        <v>102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23553</v>
      </c>
      <c r="Z183" s="6">
        <v>0</v>
      </c>
      <c r="AA183" s="6">
        <v>26695</v>
      </c>
      <c r="AB183" s="6">
        <v>0</v>
      </c>
      <c r="AC183" s="6">
        <v>34356</v>
      </c>
      <c r="AD183" s="6">
        <v>0</v>
      </c>
      <c r="AE183" s="6">
        <v>33074</v>
      </c>
      <c r="AF183" s="6">
        <v>0</v>
      </c>
      <c r="AG183" s="6">
        <v>28751</v>
      </c>
      <c r="AH183" s="6">
        <v>0</v>
      </c>
      <c r="AI183" s="6">
        <v>34381</v>
      </c>
      <c r="AJ183" s="6">
        <v>0</v>
      </c>
      <c r="AK183" s="6">
        <v>32327</v>
      </c>
      <c r="AL183" s="6">
        <v>0</v>
      </c>
      <c r="AM183" s="6">
        <v>31709</v>
      </c>
      <c r="AN183" s="6">
        <v>0</v>
      </c>
      <c r="AO183" s="6">
        <v>23417</v>
      </c>
      <c r="AP183" s="6">
        <v>0</v>
      </c>
      <c r="AQ183" s="6">
        <v>32728</v>
      </c>
      <c r="AR183" s="6">
        <v>0</v>
      </c>
      <c r="AS183" s="6">
        <v>31945</v>
      </c>
      <c r="AT183" s="6">
        <v>0</v>
      </c>
      <c r="AU183" s="6">
        <v>43564</v>
      </c>
      <c r="AV183" s="6">
        <v>0</v>
      </c>
      <c r="AW183" s="6">
        <v>37145</v>
      </c>
      <c r="AX183" s="6">
        <v>0</v>
      </c>
      <c r="AY183" s="6">
        <v>30956</v>
      </c>
      <c r="AZ183" s="6">
        <v>0</v>
      </c>
    </row>
    <row r="184" spans="1:52">
      <c r="A184" s="6" t="s">
        <v>84</v>
      </c>
      <c r="B184" s="6">
        <v>478214</v>
      </c>
      <c r="C184" s="6" t="s">
        <v>152</v>
      </c>
      <c r="D184" s="6" t="s">
        <v>86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30157</v>
      </c>
      <c r="T184" s="6">
        <v>0</v>
      </c>
      <c r="U184" s="6">
        <v>34811</v>
      </c>
      <c r="V184" s="6">
        <v>0</v>
      </c>
      <c r="W184" s="6">
        <v>25813</v>
      </c>
      <c r="X184" s="6">
        <v>0</v>
      </c>
      <c r="Y184" s="6">
        <v>0</v>
      </c>
      <c r="Z184" s="6">
        <v>0</v>
      </c>
      <c r="AA184" s="6">
        <v>0</v>
      </c>
      <c r="AB184" s="6">
        <v>0</v>
      </c>
      <c r="AC184" s="6">
        <v>0</v>
      </c>
      <c r="AD184" s="6">
        <v>0</v>
      </c>
      <c r="AE184" s="6">
        <v>0</v>
      </c>
      <c r="AF184" s="6">
        <v>0</v>
      </c>
      <c r="AG184" s="6">
        <v>0</v>
      </c>
      <c r="AH184" s="6">
        <v>0</v>
      </c>
      <c r="AI184" s="6">
        <v>0</v>
      </c>
      <c r="AJ184" s="6">
        <v>0</v>
      </c>
      <c r="AK184" s="6">
        <v>0</v>
      </c>
      <c r="AL184" s="6">
        <v>0</v>
      </c>
      <c r="AM184" s="6">
        <v>0</v>
      </c>
      <c r="AN184" s="6">
        <v>0</v>
      </c>
      <c r="AO184" s="6">
        <v>0</v>
      </c>
      <c r="AP184" s="6">
        <v>0</v>
      </c>
      <c r="AQ184" s="6">
        <v>0</v>
      </c>
      <c r="AR184" s="6">
        <v>0</v>
      </c>
      <c r="AS184" s="6">
        <v>0</v>
      </c>
      <c r="AT184" s="6">
        <v>0</v>
      </c>
      <c r="AU184" s="6">
        <v>0</v>
      </c>
      <c r="AV184" s="6">
        <v>0</v>
      </c>
      <c r="AW184" s="6">
        <v>0</v>
      </c>
      <c r="AX184" s="6">
        <v>0</v>
      </c>
      <c r="AY184" s="6">
        <v>0</v>
      </c>
      <c r="AZ184" s="6">
        <v>0</v>
      </c>
    </row>
    <row r="185" spans="1:52">
      <c r="A185" s="6" t="s">
        <v>84</v>
      </c>
      <c r="B185" s="6">
        <v>478214</v>
      </c>
      <c r="C185" s="6" t="s">
        <v>152</v>
      </c>
      <c r="D185" s="6" t="s">
        <v>95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  <c r="AA185" s="6">
        <v>0</v>
      </c>
      <c r="AB185" s="6">
        <v>0</v>
      </c>
      <c r="AC185" s="6">
        <v>0</v>
      </c>
      <c r="AD185" s="6">
        <v>0</v>
      </c>
      <c r="AE185" s="6">
        <v>0</v>
      </c>
      <c r="AF185" s="6">
        <v>0</v>
      </c>
      <c r="AG185" s="6">
        <v>0</v>
      </c>
      <c r="AH185" s="6">
        <v>0</v>
      </c>
      <c r="AI185" s="6">
        <v>0</v>
      </c>
      <c r="AJ185" s="6">
        <v>0</v>
      </c>
      <c r="AK185" s="6">
        <v>0</v>
      </c>
      <c r="AL185" s="6">
        <v>0</v>
      </c>
      <c r="AM185" s="6">
        <v>0</v>
      </c>
      <c r="AN185" s="6">
        <v>0</v>
      </c>
      <c r="AO185" s="6">
        <v>0</v>
      </c>
      <c r="AP185" s="6">
        <v>0</v>
      </c>
      <c r="AQ185" s="6">
        <v>0</v>
      </c>
      <c r="AR185" s="6">
        <v>0</v>
      </c>
      <c r="AS185" s="6">
        <v>0</v>
      </c>
      <c r="AT185" s="6">
        <v>0</v>
      </c>
      <c r="AU185" s="6">
        <v>0</v>
      </c>
      <c r="AV185" s="6">
        <v>0</v>
      </c>
      <c r="AW185" s="6">
        <v>55324</v>
      </c>
      <c r="AX185" s="6">
        <v>0</v>
      </c>
      <c r="AY185" s="6">
        <v>31849</v>
      </c>
      <c r="AZ185" s="6">
        <v>0</v>
      </c>
    </row>
    <row r="186" spans="1:52">
      <c r="A186" s="6" t="s">
        <v>84</v>
      </c>
      <c r="B186" s="6">
        <v>478214</v>
      </c>
      <c r="C186" s="6" t="s">
        <v>152</v>
      </c>
      <c r="D186" s="6" t="s">
        <v>97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6">
        <v>0</v>
      </c>
      <c r="AB186" s="6">
        <v>0</v>
      </c>
      <c r="AC186" s="6">
        <v>0</v>
      </c>
      <c r="AD186" s="6">
        <v>0</v>
      </c>
      <c r="AE186" s="6">
        <v>0</v>
      </c>
      <c r="AF186" s="6">
        <v>0</v>
      </c>
      <c r="AG186" s="6">
        <v>0</v>
      </c>
      <c r="AH186" s="6">
        <v>0</v>
      </c>
      <c r="AI186" s="6">
        <v>0</v>
      </c>
      <c r="AJ186" s="6">
        <v>0</v>
      </c>
      <c r="AK186" s="6">
        <v>0</v>
      </c>
      <c r="AL186" s="6">
        <v>0</v>
      </c>
      <c r="AM186" s="6">
        <v>0</v>
      </c>
      <c r="AN186" s="6">
        <v>0</v>
      </c>
      <c r="AO186" s="6">
        <v>0</v>
      </c>
      <c r="AP186" s="6">
        <v>0</v>
      </c>
      <c r="AQ186" s="6">
        <v>0</v>
      </c>
      <c r="AR186" s="6">
        <v>0</v>
      </c>
      <c r="AS186" s="6">
        <v>31786</v>
      </c>
      <c r="AT186" s="6">
        <v>0</v>
      </c>
      <c r="AU186" s="6">
        <v>50348</v>
      </c>
      <c r="AV186" s="6">
        <v>0</v>
      </c>
      <c r="AW186" s="6">
        <v>0</v>
      </c>
      <c r="AX186" s="6">
        <v>0</v>
      </c>
      <c r="AY186" s="6">
        <v>0</v>
      </c>
      <c r="AZ186" s="6">
        <v>0</v>
      </c>
    </row>
    <row r="187" spans="1:52">
      <c r="A187" s="6" t="s">
        <v>84</v>
      </c>
      <c r="B187" s="6">
        <v>484666</v>
      </c>
      <c r="C187" s="6" t="s">
        <v>153</v>
      </c>
      <c r="D187" s="6" t="s">
        <v>86</v>
      </c>
      <c r="E187" s="6">
        <v>5005</v>
      </c>
      <c r="F187" s="6">
        <v>0</v>
      </c>
      <c r="G187" s="6">
        <v>4137</v>
      </c>
      <c r="H187" s="6">
        <v>0</v>
      </c>
      <c r="I187" s="6">
        <v>4844</v>
      </c>
      <c r="J187" s="6">
        <v>0</v>
      </c>
      <c r="K187" s="6">
        <v>6481</v>
      </c>
      <c r="L187" s="6">
        <v>0</v>
      </c>
      <c r="M187" s="6">
        <v>12560</v>
      </c>
      <c r="N187" s="6">
        <v>0</v>
      </c>
      <c r="O187" s="6">
        <v>22092</v>
      </c>
      <c r="P187" s="6">
        <v>0</v>
      </c>
      <c r="Q187" s="6">
        <v>22333</v>
      </c>
      <c r="R187" s="6">
        <v>0</v>
      </c>
      <c r="S187" s="6">
        <v>22671</v>
      </c>
      <c r="T187" s="6">
        <v>-2375</v>
      </c>
      <c r="U187" s="6">
        <v>21299</v>
      </c>
      <c r="V187" s="6">
        <v>-2231</v>
      </c>
      <c r="W187" s="6">
        <v>27150</v>
      </c>
      <c r="X187" s="6">
        <v>-2580</v>
      </c>
      <c r="Y187" s="6">
        <v>14527</v>
      </c>
      <c r="Z187" s="6">
        <v>-1380</v>
      </c>
      <c r="AA187" s="6">
        <v>5517</v>
      </c>
      <c r="AB187" s="6">
        <v>-524</v>
      </c>
      <c r="AC187" s="6">
        <v>4713</v>
      </c>
      <c r="AD187" s="6">
        <v>-343</v>
      </c>
      <c r="AE187" s="6">
        <v>3293</v>
      </c>
      <c r="AF187" s="6">
        <v>0</v>
      </c>
      <c r="AG187" s="6">
        <v>6795</v>
      </c>
      <c r="AH187" s="6">
        <v>0</v>
      </c>
      <c r="AI187" s="6">
        <v>12028</v>
      </c>
      <c r="AJ187" s="6">
        <v>0</v>
      </c>
      <c r="AK187" s="6">
        <v>24227</v>
      </c>
      <c r="AL187" s="6">
        <v>0</v>
      </c>
      <c r="AM187" s="6">
        <v>21920</v>
      </c>
      <c r="AN187" s="6">
        <v>0</v>
      </c>
      <c r="AO187" s="6">
        <v>32386</v>
      </c>
      <c r="AP187" s="6">
        <v>0</v>
      </c>
      <c r="AQ187" s="6">
        <v>27314</v>
      </c>
      <c r="AR187" s="6">
        <v>0</v>
      </c>
      <c r="AS187" s="6">
        <v>26465</v>
      </c>
      <c r="AT187" s="6">
        <v>0</v>
      </c>
      <c r="AU187" s="6">
        <v>17936</v>
      </c>
      <c r="AV187" s="6">
        <v>0</v>
      </c>
      <c r="AW187" s="6">
        <v>13798</v>
      </c>
      <c r="AX187" s="6">
        <v>0</v>
      </c>
      <c r="AY187" s="6">
        <v>8818</v>
      </c>
      <c r="AZ187" s="6">
        <v>0</v>
      </c>
    </row>
    <row r="188" spans="1:52">
      <c r="A188" s="6" t="s">
        <v>84</v>
      </c>
      <c r="B188" s="6">
        <v>489976</v>
      </c>
      <c r="C188" s="6" t="s">
        <v>154</v>
      </c>
      <c r="D188" s="6" t="s">
        <v>86</v>
      </c>
      <c r="E188" s="6">
        <v>70152</v>
      </c>
      <c r="F188" s="6">
        <v>0</v>
      </c>
      <c r="G188" s="6">
        <v>62672</v>
      </c>
      <c r="H188" s="6">
        <v>0</v>
      </c>
      <c r="I188" s="6">
        <v>64331</v>
      </c>
      <c r="J188" s="6">
        <v>0</v>
      </c>
      <c r="K188" s="6">
        <v>18310</v>
      </c>
      <c r="L188" s="6">
        <v>45537</v>
      </c>
      <c r="M188" s="6">
        <v>37461</v>
      </c>
      <c r="N188" s="6">
        <v>0</v>
      </c>
      <c r="O188" s="6">
        <v>54583</v>
      </c>
      <c r="P188" s="6">
        <v>0</v>
      </c>
      <c r="Q188" s="6">
        <v>50743</v>
      </c>
      <c r="R188" s="6">
        <v>0</v>
      </c>
      <c r="S188" s="6">
        <v>47031</v>
      </c>
      <c r="T188" s="6">
        <v>0</v>
      </c>
      <c r="U188" s="6">
        <v>47431</v>
      </c>
      <c r="V188" s="6">
        <v>0</v>
      </c>
      <c r="W188" s="6">
        <v>51472</v>
      </c>
      <c r="X188" s="6">
        <v>0</v>
      </c>
      <c r="Y188" s="6">
        <v>43997</v>
      </c>
      <c r="Z188" s="6">
        <v>0</v>
      </c>
      <c r="AA188" s="6">
        <v>44602</v>
      </c>
      <c r="AB188" s="6">
        <v>0</v>
      </c>
      <c r="AC188" s="6">
        <v>45279</v>
      </c>
      <c r="AD188" s="6">
        <v>0</v>
      </c>
      <c r="AE188" s="6">
        <v>42916</v>
      </c>
      <c r="AF188" s="6">
        <v>0</v>
      </c>
      <c r="AG188" s="6">
        <v>48990</v>
      </c>
      <c r="AH188" s="6">
        <v>0</v>
      </c>
      <c r="AI188" s="6">
        <v>44701</v>
      </c>
      <c r="AJ188" s="6">
        <v>0</v>
      </c>
      <c r="AK188" s="6">
        <v>47011</v>
      </c>
      <c r="AL188" s="6">
        <v>0</v>
      </c>
      <c r="AM188" s="6">
        <v>44547</v>
      </c>
      <c r="AN188" s="6">
        <v>0</v>
      </c>
      <c r="AO188" s="6">
        <v>49717</v>
      </c>
      <c r="AP188" s="6">
        <v>0</v>
      </c>
      <c r="AQ188" s="6">
        <v>39633</v>
      </c>
      <c r="AR188" s="6">
        <v>0</v>
      </c>
      <c r="AS188" s="6">
        <v>41059</v>
      </c>
      <c r="AT188" s="6">
        <v>0</v>
      </c>
      <c r="AU188" s="6">
        <v>44817</v>
      </c>
      <c r="AV188" s="6">
        <v>0</v>
      </c>
      <c r="AW188" s="6">
        <v>43660</v>
      </c>
      <c r="AX188" s="6">
        <v>0</v>
      </c>
      <c r="AY188" s="6">
        <v>48801</v>
      </c>
      <c r="AZ188" s="6">
        <v>0</v>
      </c>
    </row>
    <row r="189" spans="1:52">
      <c r="A189" s="6" t="s">
        <v>84</v>
      </c>
      <c r="B189" s="6">
        <v>505816</v>
      </c>
      <c r="C189" s="6" t="s">
        <v>155</v>
      </c>
      <c r="D189" s="6" t="s">
        <v>137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154070</v>
      </c>
      <c r="N189" s="6">
        <v>0</v>
      </c>
      <c r="O189" s="6">
        <v>244590</v>
      </c>
      <c r="P189" s="6">
        <v>0</v>
      </c>
      <c r="Q189" s="6">
        <v>179140</v>
      </c>
      <c r="R189" s="6">
        <v>0</v>
      </c>
      <c r="S189" s="6">
        <v>166910</v>
      </c>
      <c r="T189" s="6">
        <v>0</v>
      </c>
      <c r="U189" s="6">
        <v>145090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6">
        <v>0</v>
      </c>
      <c r="AB189" s="6">
        <v>0</v>
      </c>
      <c r="AC189" s="6">
        <v>0</v>
      </c>
      <c r="AD189" s="6">
        <v>0</v>
      </c>
      <c r="AE189" s="6">
        <v>0</v>
      </c>
      <c r="AF189" s="6">
        <v>0</v>
      </c>
      <c r="AG189" s="6">
        <v>0</v>
      </c>
      <c r="AH189" s="6">
        <v>0</v>
      </c>
      <c r="AI189" s="6">
        <v>0</v>
      </c>
      <c r="AJ189" s="6">
        <v>0</v>
      </c>
      <c r="AK189" s="6">
        <v>0</v>
      </c>
      <c r="AL189" s="6">
        <v>0</v>
      </c>
      <c r="AM189" s="6">
        <v>0</v>
      </c>
      <c r="AN189" s="6">
        <v>0</v>
      </c>
      <c r="AO189" s="6">
        <v>0</v>
      </c>
      <c r="AP189" s="6">
        <v>0</v>
      </c>
      <c r="AQ189" s="6">
        <v>0</v>
      </c>
      <c r="AR189" s="6">
        <v>0</v>
      </c>
      <c r="AS189" s="6">
        <v>0</v>
      </c>
      <c r="AT189" s="6">
        <v>0</v>
      </c>
      <c r="AU189" s="6">
        <v>0</v>
      </c>
      <c r="AV189" s="6">
        <v>0</v>
      </c>
      <c r="AW189" s="6">
        <v>0</v>
      </c>
      <c r="AX189" s="6">
        <v>0</v>
      </c>
      <c r="AY189" s="6">
        <v>0</v>
      </c>
      <c r="AZ189" s="6">
        <v>0</v>
      </c>
    </row>
    <row r="190" spans="1:52">
      <c r="A190" s="6" t="s">
        <v>84</v>
      </c>
      <c r="B190" s="6">
        <v>505816</v>
      </c>
      <c r="C190" s="6" t="s">
        <v>155</v>
      </c>
      <c r="D190" s="6" t="s">
        <v>156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95080</v>
      </c>
      <c r="Z190" s="6">
        <v>0</v>
      </c>
      <c r="AA190" s="6">
        <v>75590</v>
      </c>
      <c r="AB190" s="6">
        <v>0</v>
      </c>
      <c r="AC190" s="6">
        <v>103650</v>
      </c>
      <c r="AD190" s="6">
        <v>0</v>
      </c>
      <c r="AE190" s="6">
        <v>125250</v>
      </c>
      <c r="AF190" s="6">
        <v>0</v>
      </c>
      <c r="AG190" s="6">
        <v>93740</v>
      </c>
      <c r="AH190" s="6">
        <v>0</v>
      </c>
      <c r="AI190" s="6">
        <v>149180</v>
      </c>
      <c r="AJ190" s="6">
        <v>0</v>
      </c>
      <c r="AK190" s="6">
        <v>165660</v>
      </c>
      <c r="AL190" s="6">
        <v>0</v>
      </c>
      <c r="AM190" s="6">
        <v>131240</v>
      </c>
      <c r="AN190" s="6">
        <v>0</v>
      </c>
      <c r="AO190" s="6">
        <v>28920</v>
      </c>
      <c r="AP190" s="6">
        <v>0</v>
      </c>
      <c r="AQ190" s="6">
        <v>3280</v>
      </c>
      <c r="AR190" s="6">
        <v>0</v>
      </c>
      <c r="AS190" s="6">
        <v>770</v>
      </c>
      <c r="AT190" s="6">
        <v>0</v>
      </c>
      <c r="AU190" s="6">
        <v>0</v>
      </c>
      <c r="AV190" s="6">
        <v>0</v>
      </c>
      <c r="AW190" s="6">
        <v>0</v>
      </c>
      <c r="AX190" s="6">
        <v>0</v>
      </c>
      <c r="AY190" s="6">
        <v>0</v>
      </c>
      <c r="AZ190" s="6">
        <v>0</v>
      </c>
    </row>
    <row r="191" spans="1:52">
      <c r="A191" s="6" t="s">
        <v>84</v>
      </c>
      <c r="B191" s="6">
        <v>505816</v>
      </c>
      <c r="C191" s="6" t="s">
        <v>155</v>
      </c>
      <c r="D191" s="6" t="s">
        <v>126</v>
      </c>
      <c r="E191" s="6">
        <v>110200</v>
      </c>
      <c r="F191" s="6">
        <v>0</v>
      </c>
      <c r="G191" s="6">
        <v>115760</v>
      </c>
      <c r="H191" s="6">
        <v>0</v>
      </c>
      <c r="I191" s="6">
        <v>115000</v>
      </c>
      <c r="J191" s="6">
        <v>0</v>
      </c>
      <c r="K191" s="6">
        <v>144220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123170</v>
      </c>
      <c r="X191" s="6">
        <v>0</v>
      </c>
      <c r="Y191" s="6">
        <v>0</v>
      </c>
      <c r="Z191" s="6">
        <v>0</v>
      </c>
      <c r="AA191" s="6">
        <v>0</v>
      </c>
      <c r="AB191" s="6">
        <v>0</v>
      </c>
      <c r="AC191" s="6">
        <v>0</v>
      </c>
      <c r="AD191" s="6">
        <v>0</v>
      </c>
      <c r="AE191" s="6">
        <v>0</v>
      </c>
      <c r="AF191" s="6">
        <v>0</v>
      </c>
      <c r="AG191" s="6">
        <v>0</v>
      </c>
      <c r="AH191" s="6">
        <v>0</v>
      </c>
      <c r="AI191" s="6">
        <v>0</v>
      </c>
      <c r="AJ191" s="6">
        <v>0</v>
      </c>
      <c r="AK191" s="6">
        <v>0</v>
      </c>
      <c r="AL191" s="6">
        <v>0</v>
      </c>
      <c r="AM191" s="6">
        <v>0</v>
      </c>
      <c r="AN191" s="6">
        <v>0</v>
      </c>
      <c r="AO191" s="6">
        <v>0</v>
      </c>
      <c r="AP191" s="6">
        <v>0</v>
      </c>
      <c r="AQ191" s="6">
        <v>0</v>
      </c>
      <c r="AR191" s="6">
        <v>0</v>
      </c>
      <c r="AS191" s="6">
        <v>0</v>
      </c>
      <c r="AT191" s="6">
        <v>0</v>
      </c>
      <c r="AU191" s="6">
        <v>0</v>
      </c>
      <c r="AV191" s="6">
        <v>0</v>
      </c>
      <c r="AW191" s="6">
        <v>0</v>
      </c>
      <c r="AX191" s="6">
        <v>0</v>
      </c>
      <c r="AY191" s="6">
        <v>0</v>
      </c>
      <c r="AZ191" s="6">
        <v>0</v>
      </c>
    </row>
    <row r="192" spans="1:52">
      <c r="A192" s="6" t="s">
        <v>84</v>
      </c>
      <c r="B192" s="6">
        <v>534921</v>
      </c>
      <c r="C192" s="6" t="s">
        <v>157</v>
      </c>
      <c r="D192" s="6" t="s">
        <v>101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24272</v>
      </c>
      <c r="N192" s="6">
        <v>0</v>
      </c>
      <c r="O192" s="6">
        <v>32946</v>
      </c>
      <c r="P192" s="6">
        <v>0</v>
      </c>
      <c r="Q192" s="6">
        <v>25681</v>
      </c>
      <c r="R192" s="6">
        <v>0</v>
      </c>
      <c r="S192" s="6">
        <v>20773</v>
      </c>
      <c r="T192" s="6">
        <v>0</v>
      </c>
      <c r="U192" s="6">
        <v>21429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6">
        <v>0</v>
      </c>
      <c r="AB192" s="6">
        <v>0</v>
      </c>
      <c r="AC192" s="6">
        <v>0</v>
      </c>
      <c r="AD192" s="6">
        <v>0</v>
      </c>
      <c r="AE192" s="6">
        <v>0</v>
      </c>
      <c r="AF192" s="6">
        <v>0</v>
      </c>
      <c r="AG192" s="6">
        <v>0</v>
      </c>
      <c r="AH192" s="6">
        <v>0</v>
      </c>
      <c r="AI192" s="6">
        <v>0</v>
      </c>
      <c r="AJ192" s="6">
        <v>0</v>
      </c>
      <c r="AK192" s="6">
        <v>0</v>
      </c>
      <c r="AL192" s="6">
        <v>0</v>
      </c>
      <c r="AM192" s="6">
        <v>0</v>
      </c>
      <c r="AN192" s="6">
        <v>0</v>
      </c>
      <c r="AO192" s="6">
        <v>0</v>
      </c>
      <c r="AP192" s="6">
        <v>0</v>
      </c>
      <c r="AQ192" s="6">
        <v>0</v>
      </c>
      <c r="AR192" s="6">
        <v>0</v>
      </c>
      <c r="AS192" s="6">
        <v>0</v>
      </c>
      <c r="AT192" s="6">
        <v>0</v>
      </c>
      <c r="AU192" s="6">
        <v>0</v>
      </c>
      <c r="AV192" s="6">
        <v>0</v>
      </c>
      <c r="AW192" s="6">
        <v>0</v>
      </c>
      <c r="AX192" s="6">
        <v>0</v>
      </c>
      <c r="AY192" s="6">
        <v>0</v>
      </c>
      <c r="AZ192" s="6">
        <v>0</v>
      </c>
    </row>
    <row r="193" spans="1:52">
      <c r="A193" s="6" t="s">
        <v>84</v>
      </c>
      <c r="B193" s="6">
        <v>534921</v>
      </c>
      <c r="C193" s="6" t="s">
        <v>157</v>
      </c>
      <c r="D193" s="6" t="s">
        <v>86</v>
      </c>
      <c r="E193" s="6">
        <v>12156</v>
      </c>
      <c r="F193" s="6">
        <v>0</v>
      </c>
      <c r="G193" s="6">
        <v>11850</v>
      </c>
      <c r="H193" s="6">
        <v>0</v>
      </c>
      <c r="I193" s="6">
        <v>15774</v>
      </c>
      <c r="J193" s="6">
        <v>0</v>
      </c>
      <c r="K193" s="6">
        <v>20963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14908</v>
      </c>
      <c r="X193" s="6">
        <v>0</v>
      </c>
      <c r="Y193" s="6">
        <v>13891</v>
      </c>
      <c r="Z193" s="6">
        <v>0</v>
      </c>
      <c r="AA193" s="6">
        <v>13034</v>
      </c>
      <c r="AB193" s="6">
        <v>0</v>
      </c>
      <c r="AC193" s="6">
        <v>11135</v>
      </c>
      <c r="AD193" s="6">
        <v>0</v>
      </c>
      <c r="AE193" s="6">
        <v>13714</v>
      </c>
      <c r="AF193" s="6">
        <v>0</v>
      </c>
      <c r="AG193" s="6">
        <v>11991</v>
      </c>
      <c r="AH193" s="6">
        <v>0</v>
      </c>
      <c r="AI193" s="6">
        <v>9975</v>
      </c>
      <c r="AJ193" s="6">
        <v>0</v>
      </c>
      <c r="AK193" s="6">
        <v>20721</v>
      </c>
      <c r="AL193" s="6">
        <v>0</v>
      </c>
      <c r="AM193" s="6">
        <v>19983</v>
      </c>
      <c r="AN193" s="6">
        <v>0</v>
      </c>
      <c r="AO193" s="6">
        <v>17633</v>
      </c>
      <c r="AP193" s="6">
        <v>0</v>
      </c>
      <c r="AQ193" s="6">
        <v>17104</v>
      </c>
      <c r="AR193" s="6">
        <v>0</v>
      </c>
      <c r="AS193" s="6">
        <v>15155</v>
      </c>
      <c r="AT193" s="6">
        <v>0</v>
      </c>
      <c r="AU193" s="6">
        <v>11717</v>
      </c>
      <c r="AV193" s="6">
        <v>0</v>
      </c>
      <c r="AW193" s="6">
        <v>12971</v>
      </c>
      <c r="AX193" s="6">
        <v>0</v>
      </c>
      <c r="AY193" s="6">
        <v>11823</v>
      </c>
      <c r="AZ193" s="6">
        <v>0</v>
      </c>
    </row>
    <row r="194" spans="1:52">
      <c r="A194" s="6" t="s">
        <v>84</v>
      </c>
      <c r="B194" s="6">
        <v>535154</v>
      </c>
      <c r="C194" s="6" t="s">
        <v>158</v>
      </c>
      <c r="D194" s="6" t="s">
        <v>97</v>
      </c>
      <c r="E194" s="6">
        <v>16720</v>
      </c>
      <c r="F194" s="6">
        <v>0</v>
      </c>
      <c r="G194" s="6">
        <v>11320</v>
      </c>
      <c r="H194" s="6">
        <v>0</v>
      </c>
      <c r="I194" s="6">
        <v>10370</v>
      </c>
      <c r="J194" s="6">
        <v>0</v>
      </c>
      <c r="K194" s="6">
        <v>10350</v>
      </c>
      <c r="L194" s="6">
        <v>0</v>
      </c>
      <c r="M194" s="6">
        <v>9400</v>
      </c>
      <c r="N194" s="6">
        <v>0</v>
      </c>
      <c r="O194" s="6">
        <v>6930</v>
      </c>
      <c r="P194" s="6">
        <v>0</v>
      </c>
      <c r="Q194" s="6">
        <v>260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510</v>
      </c>
      <c r="X194" s="6">
        <v>0</v>
      </c>
      <c r="Y194" s="6">
        <v>13840</v>
      </c>
      <c r="Z194" s="6">
        <v>0</v>
      </c>
      <c r="AA194" s="6">
        <v>22700</v>
      </c>
      <c r="AB194" s="6">
        <v>0</v>
      </c>
      <c r="AC194" s="6">
        <v>-2650</v>
      </c>
      <c r="AD194" s="6">
        <v>0</v>
      </c>
      <c r="AE194" s="6">
        <v>12890</v>
      </c>
      <c r="AF194" s="6">
        <v>0</v>
      </c>
      <c r="AG194" s="6">
        <v>12920</v>
      </c>
      <c r="AH194" s="6">
        <v>0</v>
      </c>
      <c r="AI194" s="6">
        <v>10190</v>
      </c>
      <c r="AJ194" s="6">
        <v>0</v>
      </c>
      <c r="AK194" s="6">
        <v>20610</v>
      </c>
      <c r="AL194" s="6">
        <v>0</v>
      </c>
      <c r="AM194" s="6">
        <v>26580</v>
      </c>
      <c r="AN194" s="6">
        <v>0</v>
      </c>
      <c r="AO194" s="6">
        <v>50330</v>
      </c>
      <c r="AP194" s="6">
        <v>0</v>
      </c>
      <c r="AQ194" s="6">
        <v>53800</v>
      </c>
      <c r="AR194" s="6">
        <v>0</v>
      </c>
      <c r="AS194" s="6">
        <v>30060</v>
      </c>
      <c r="AT194" s="6">
        <v>0</v>
      </c>
      <c r="AU194" s="6">
        <v>15560</v>
      </c>
      <c r="AV194" s="6">
        <v>0</v>
      </c>
      <c r="AW194" s="6">
        <v>10020</v>
      </c>
      <c r="AX194" s="6">
        <v>0</v>
      </c>
      <c r="AY194" s="6">
        <v>9160</v>
      </c>
      <c r="AZ194" s="6">
        <v>0</v>
      </c>
    </row>
    <row r="195" spans="1:52">
      <c r="A195" s="6" t="s">
        <v>84</v>
      </c>
      <c r="B195" s="6">
        <v>547831</v>
      </c>
      <c r="C195" s="6" t="s">
        <v>179</v>
      </c>
      <c r="D195" s="6" t="s">
        <v>86</v>
      </c>
      <c r="E195" s="6">
        <v>0</v>
      </c>
      <c r="F195" s="6">
        <v>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v>14817</v>
      </c>
      <c r="N195" s="6">
        <v>-2117</v>
      </c>
      <c r="O195" s="6">
        <v>11881</v>
      </c>
      <c r="P195" s="6">
        <v>0</v>
      </c>
      <c r="Q195" s="6">
        <v>9385</v>
      </c>
      <c r="R195" s="6">
        <v>0</v>
      </c>
      <c r="S195" s="6">
        <v>0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0</v>
      </c>
      <c r="Z195" s="6">
        <v>0</v>
      </c>
      <c r="AA195" s="6">
        <v>0</v>
      </c>
      <c r="AB195" s="6">
        <v>0</v>
      </c>
      <c r="AC195" s="6">
        <v>0</v>
      </c>
      <c r="AD195" s="6">
        <v>0</v>
      </c>
      <c r="AE195" s="6">
        <v>0</v>
      </c>
      <c r="AF195" s="6">
        <v>0</v>
      </c>
      <c r="AG195" s="6">
        <v>0</v>
      </c>
      <c r="AH195" s="6">
        <v>0</v>
      </c>
      <c r="AI195" s="6">
        <v>0</v>
      </c>
      <c r="AJ195" s="6">
        <v>0</v>
      </c>
      <c r="AK195" s="6">
        <v>0</v>
      </c>
      <c r="AL195" s="6">
        <v>0</v>
      </c>
      <c r="AM195" s="6">
        <v>0</v>
      </c>
      <c r="AN195" s="6">
        <v>0</v>
      </c>
      <c r="AO195" s="6">
        <v>0</v>
      </c>
      <c r="AP195" s="6">
        <v>0</v>
      </c>
      <c r="AQ195" s="6">
        <v>0</v>
      </c>
      <c r="AR195" s="6">
        <v>0</v>
      </c>
      <c r="AS195" s="6">
        <v>0</v>
      </c>
      <c r="AT195" s="6">
        <v>0</v>
      </c>
      <c r="AU195" s="6">
        <v>0</v>
      </c>
      <c r="AV195" s="6">
        <v>0</v>
      </c>
      <c r="AW195" s="6">
        <v>0</v>
      </c>
      <c r="AX195" s="6">
        <v>0</v>
      </c>
      <c r="AY195" s="6">
        <v>0</v>
      </c>
      <c r="AZ195" s="6">
        <v>0</v>
      </c>
    </row>
    <row r="196" spans="1:52">
      <c r="A196" s="6" t="s">
        <v>84</v>
      </c>
      <c r="B196" s="6">
        <v>559621</v>
      </c>
      <c r="C196" s="6" t="s">
        <v>159</v>
      </c>
      <c r="D196" s="6" t="s">
        <v>86</v>
      </c>
      <c r="E196" s="6">
        <v>0</v>
      </c>
      <c r="F196" s="6">
        <v>0</v>
      </c>
      <c r="G196" s="6">
        <v>0</v>
      </c>
      <c r="H196" s="6">
        <v>0</v>
      </c>
      <c r="I196" s="6">
        <v>0</v>
      </c>
      <c r="J196" s="6">
        <v>0</v>
      </c>
      <c r="K196" s="6">
        <v>0</v>
      </c>
      <c r="L196" s="6">
        <v>0</v>
      </c>
      <c r="M196" s="6">
        <v>0</v>
      </c>
      <c r="N196" s="6">
        <v>0</v>
      </c>
      <c r="O196" s="6">
        <v>0</v>
      </c>
      <c r="P196" s="6">
        <v>0</v>
      </c>
      <c r="Q196" s="6">
        <v>0</v>
      </c>
      <c r="R196" s="6">
        <v>0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14412</v>
      </c>
      <c r="Z196" s="6">
        <v>0</v>
      </c>
      <c r="AA196" s="6">
        <v>14478</v>
      </c>
      <c r="AB196" s="6">
        <v>0</v>
      </c>
      <c r="AC196" s="6">
        <v>16364</v>
      </c>
      <c r="AD196" s="6">
        <v>0</v>
      </c>
      <c r="AE196" s="6">
        <v>16829</v>
      </c>
      <c r="AF196" s="6">
        <v>0</v>
      </c>
      <c r="AG196" s="6">
        <v>13681</v>
      </c>
      <c r="AH196" s="6">
        <v>0</v>
      </c>
      <c r="AI196" s="6">
        <v>13536</v>
      </c>
      <c r="AJ196" s="6">
        <v>0</v>
      </c>
      <c r="AK196" s="6">
        <v>11604</v>
      </c>
      <c r="AL196" s="6">
        <v>0</v>
      </c>
      <c r="AM196" s="6">
        <v>11620</v>
      </c>
      <c r="AN196" s="6">
        <v>0</v>
      </c>
      <c r="AO196" s="6">
        <v>11223</v>
      </c>
      <c r="AP196" s="6">
        <v>0</v>
      </c>
      <c r="AQ196" s="6">
        <v>11328</v>
      </c>
      <c r="AR196" s="6">
        <v>0</v>
      </c>
      <c r="AS196" s="6">
        <v>14564</v>
      </c>
      <c r="AT196" s="6">
        <v>0</v>
      </c>
      <c r="AU196" s="6">
        <v>18462</v>
      </c>
      <c r="AV196" s="6">
        <v>0</v>
      </c>
      <c r="AW196" s="6">
        <v>15189</v>
      </c>
      <c r="AX196" s="6">
        <v>0</v>
      </c>
      <c r="AY196" s="6">
        <v>17135</v>
      </c>
      <c r="AZ196" s="6">
        <v>0</v>
      </c>
    </row>
    <row r="197" spans="1:52">
      <c r="A197" s="6" t="s">
        <v>84</v>
      </c>
      <c r="B197" s="6">
        <v>574577</v>
      </c>
      <c r="C197" s="6" t="s">
        <v>160</v>
      </c>
      <c r="D197" s="6" t="s">
        <v>86</v>
      </c>
      <c r="E197" s="6">
        <v>0</v>
      </c>
      <c r="F197" s="6">
        <v>0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6">
        <v>0</v>
      </c>
      <c r="N197" s="6">
        <v>0</v>
      </c>
      <c r="O197" s="6">
        <v>0</v>
      </c>
      <c r="P197" s="6">
        <v>0</v>
      </c>
      <c r="Q197" s="6">
        <v>0</v>
      </c>
      <c r="R197" s="6">
        <v>0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6">
        <v>0</v>
      </c>
      <c r="AB197" s="6">
        <v>0</v>
      </c>
      <c r="AC197" s="6">
        <v>0</v>
      </c>
      <c r="AD197" s="6">
        <v>0</v>
      </c>
      <c r="AE197" s="6">
        <v>1818</v>
      </c>
      <c r="AF197" s="6">
        <v>0</v>
      </c>
      <c r="AG197" s="6">
        <v>6060</v>
      </c>
      <c r="AH197" s="6">
        <v>0</v>
      </c>
      <c r="AI197" s="6">
        <v>10644</v>
      </c>
      <c r="AJ197" s="6">
        <v>0</v>
      </c>
      <c r="AK197" s="6">
        <v>23990</v>
      </c>
      <c r="AL197" s="6">
        <v>0</v>
      </c>
      <c r="AM197" s="6">
        <v>25062</v>
      </c>
      <c r="AN197" s="6">
        <v>0</v>
      </c>
      <c r="AO197" s="6">
        <v>37602</v>
      </c>
      <c r="AP197" s="6">
        <v>0</v>
      </c>
      <c r="AQ197" s="6">
        <v>33628</v>
      </c>
      <c r="AR197" s="6">
        <v>0</v>
      </c>
      <c r="AS197" s="6">
        <v>26943</v>
      </c>
      <c r="AT197" s="6">
        <v>0</v>
      </c>
      <c r="AU197" s="6">
        <v>19219</v>
      </c>
      <c r="AV197" s="6">
        <v>0</v>
      </c>
      <c r="AW197" s="6">
        <v>15110</v>
      </c>
      <c r="AX197" s="6">
        <v>0</v>
      </c>
      <c r="AY197" s="6">
        <v>8240</v>
      </c>
      <c r="AZ197" s="6">
        <v>0</v>
      </c>
    </row>
    <row r="198" spans="1:52">
      <c r="A198" s="6" t="s">
        <v>84</v>
      </c>
      <c r="B198" s="6">
        <v>576026</v>
      </c>
      <c r="C198" s="6" t="s">
        <v>161</v>
      </c>
      <c r="D198" s="6" t="s">
        <v>102</v>
      </c>
      <c r="E198" s="6">
        <v>0</v>
      </c>
      <c r="F198" s="6">
        <v>0</v>
      </c>
      <c r="G198" s="6">
        <v>0</v>
      </c>
      <c r="H198" s="6">
        <v>0</v>
      </c>
      <c r="I198" s="6">
        <v>0</v>
      </c>
      <c r="J198" s="6">
        <v>0</v>
      </c>
      <c r="K198" s="6">
        <v>0</v>
      </c>
      <c r="L198" s="6">
        <v>0</v>
      </c>
      <c r="M198" s="6">
        <v>0</v>
      </c>
      <c r="N198" s="6">
        <v>0</v>
      </c>
      <c r="O198" s="6">
        <v>0</v>
      </c>
      <c r="P198" s="6">
        <v>0</v>
      </c>
      <c r="Q198" s="6">
        <v>0</v>
      </c>
      <c r="R198" s="6">
        <v>0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6">
        <v>0</v>
      </c>
      <c r="AB198" s="6">
        <v>0</v>
      </c>
      <c r="AC198" s="6">
        <v>0</v>
      </c>
      <c r="AD198" s="6">
        <v>0</v>
      </c>
      <c r="AE198" s="6">
        <v>0</v>
      </c>
      <c r="AF198" s="6">
        <v>0</v>
      </c>
      <c r="AG198" s="6">
        <v>0</v>
      </c>
      <c r="AH198" s="6">
        <v>0</v>
      </c>
      <c r="AI198" s="6">
        <v>0</v>
      </c>
      <c r="AJ198" s="6">
        <v>0</v>
      </c>
      <c r="AK198" s="6">
        <v>0</v>
      </c>
      <c r="AL198" s="6">
        <v>0</v>
      </c>
      <c r="AM198" s="6">
        <v>0</v>
      </c>
      <c r="AN198" s="6">
        <v>0</v>
      </c>
      <c r="AO198" s="6">
        <v>0</v>
      </c>
      <c r="AP198" s="6">
        <v>0</v>
      </c>
      <c r="AQ198" s="6">
        <v>0</v>
      </c>
      <c r="AR198" s="6">
        <v>0</v>
      </c>
      <c r="AS198" s="6">
        <v>0</v>
      </c>
      <c r="AT198" s="6">
        <v>0</v>
      </c>
      <c r="AU198" s="6">
        <v>0</v>
      </c>
      <c r="AV198" s="6">
        <v>0</v>
      </c>
      <c r="AW198" s="6">
        <v>0</v>
      </c>
      <c r="AX198" s="6">
        <v>0</v>
      </c>
      <c r="AY198" s="6">
        <v>13030</v>
      </c>
      <c r="AZ198" s="6">
        <v>0</v>
      </c>
    </row>
    <row r="199" spans="1:52">
      <c r="A199" s="6" t="s">
        <v>84</v>
      </c>
      <c r="B199" s="6">
        <v>576026</v>
      </c>
      <c r="C199" s="6" t="s">
        <v>161</v>
      </c>
      <c r="D199" s="6" t="s">
        <v>86</v>
      </c>
      <c r="E199" s="6">
        <v>0</v>
      </c>
      <c r="F199" s="6">
        <v>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0</v>
      </c>
      <c r="N199" s="6">
        <v>0</v>
      </c>
      <c r="O199" s="6">
        <v>0</v>
      </c>
      <c r="P199" s="6">
        <v>0</v>
      </c>
      <c r="Q199" s="6">
        <v>0</v>
      </c>
      <c r="R199" s="6">
        <v>0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0</v>
      </c>
      <c r="Z199" s="6">
        <v>0</v>
      </c>
      <c r="AA199" s="6">
        <v>0</v>
      </c>
      <c r="AB199" s="6">
        <v>0</v>
      </c>
      <c r="AC199" s="6">
        <v>0</v>
      </c>
      <c r="AD199" s="6">
        <v>0</v>
      </c>
      <c r="AE199" s="6">
        <v>0</v>
      </c>
      <c r="AF199" s="6">
        <v>0</v>
      </c>
      <c r="AG199" s="6">
        <v>0</v>
      </c>
      <c r="AH199" s="6">
        <v>0</v>
      </c>
      <c r="AI199" s="6">
        <v>13150</v>
      </c>
      <c r="AJ199" s="6">
        <v>0</v>
      </c>
      <c r="AK199" s="6">
        <v>15915</v>
      </c>
      <c r="AL199" s="6">
        <v>0</v>
      </c>
      <c r="AM199" s="6">
        <v>14594</v>
      </c>
      <c r="AN199" s="6">
        <v>0</v>
      </c>
      <c r="AO199" s="6">
        <v>15281</v>
      </c>
      <c r="AP199" s="6">
        <v>0</v>
      </c>
      <c r="AQ199" s="6">
        <v>16273</v>
      </c>
      <c r="AR199" s="6">
        <v>0</v>
      </c>
      <c r="AS199" s="6">
        <v>14789</v>
      </c>
      <c r="AT199" s="6">
        <v>0</v>
      </c>
      <c r="AU199" s="6">
        <v>11319</v>
      </c>
      <c r="AV199" s="6">
        <v>0</v>
      </c>
      <c r="AW199" s="6">
        <v>11770</v>
      </c>
      <c r="AX199" s="6">
        <v>0</v>
      </c>
      <c r="AY199" s="6">
        <v>0</v>
      </c>
      <c r="AZ199" s="6">
        <v>0</v>
      </c>
    </row>
    <row r="200" spans="1:52">
      <c r="A200" s="6" t="s">
        <v>84</v>
      </c>
      <c r="B200" s="6">
        <v>578582</v>
      </c>
      <c r="C200" s="6" t="s">
        <v>162</v>
      </c>
      <c r="D200" s="6" t="s">
        <v>108</v>
      </c>
      <c r="E200" s="6">
        <v>0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6">
        <v>0</v>
      </c>
      <c r="P200" s="6">
        <v>0</v>
      </c>
      <c r="Q200" s="6">
        <v>0</v>
      </c>
      <c r="R200" s="6">
        <v>0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6">
        <v>0</v>
      </c>
      <c r="AB200" s="6">
        <v>0</v>
      </c>
      <c r="AC200" s="6">
        <v>0</v>
      </c>
      <c r="AD200" s="6">
        <v>0</v>
      </c>
      <c r="AE200" s="6">
        <v>0</v>
      </c>
      <c r="AF200" s="6">
        <v>0</v>
      </c>
      <c r="AG200" s="6">
        <v>0</v>
      </c>
      <c r="AH200" s="6">
        <v>0</v>
      </c>
      <c r="AI200" s="6">
        <v>51695</v>
      </c>
      <c r="AJ200" s="6">
        <v>0</v>
      </c>
      <c r="AK200" s="6">
        <v>0</v>
      </c>
      <c r="AL200" s="6">
        <v>0</v>
      </c>
      <c r="AM200" s="6">
        <v>0</v>
      </c>
      <c r="AN200" s="6">
        <v>0</v>
      </c>
      <c r="AO200" s="6">
        <v>0</v>
      </c>
      <c r="AP200" s="6">
        <v>0</v>
      </c>
      <c r="AQ200" s="6">
        <v>0</v>
      </c>
      <c r="AR200" s="6">
        <v>0</v>
      </c>
      <c r="AS200" s="6">
        <v>0</v>
      </c>
      <c r="AT200" s="6">
        <v>0</v>
      </c>
      <c r="AU200" s="6">
        <v>0</v>
      </c>
      <c r="AV200" s="6">
        <v>0</v>
      </c>
      <c r="AW200" s="6">
        <v>0</v>
      </c>
      <c r="AX200" s="6">
        <v>0</v>
      </c>
      <c r="AY200" s="6">
        <v>0</v>
      </c>
      <c r="AZ200" s="6">
        <v>0</v>
      </c>
    </row>
    <row r="201" spans="1:52">
      <c r="A201" s="6" t="s">
        <v>84</v>
      </c>
      <c r="B201" s="6">
        <v>578582</v>
      </c>
      <c r="C201" s="6" t="s">
        <v>162</v>
      </c>
      <c r="D201" s="6" t="s">
        <v>95</v>
      </c>
      <c r="E201" s="6">
        <v>0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v>0</v>
      </c>
      <c r="N201" s="6">
        <v>0</v>
      </c>
      <c r="O201" s="6">
        <v>0</v>
      </c>
      <c r="P201" s="6">
        <v>0</v>
      </c>
      <c r="Q201" s="6">
        <v>0</v>
      </c>
      <c r="R201" s="6">
        <v>0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6">
        <v>0</v>
      </c>
      <c r="AB201" s="6">
        <v>0</v>
      </c>
      <c r="AC201" s="6">
        <v>0</v>
      </c>
      <c r="AD201" s="6">
        <v>0</v>
      </c>
      <c r="AE201" s="6">
        <v>0</v>
      </c>
      <c r="AF201" s="6">
        <v>0</v>
      </c>
      <c r="AG201" s="6">
        <v>0</v>
      </c>
      <c r="AH201" s="6">
        <v>0</v>
      </c>
      <c r="AI201" s="6">
        <v>0</v>
      </c>
      <c r="AJ201" s="6">
        <v>0</v>
      </c>
      <c r="AK201" s="6">
        <v>125400</v>
      </c>
      <c r="AL201" s="6">
        <v>0</v>
      </c>
      <c r="AM201" s="6">
        <v>142490</v>
      </c>
      <c r="AN201" s="6">
        <v>0</v>
      </c>
      <c r="AO201" s="6">
        <v>183494</v>
      </c>
      <c r="AP201" s="6">
        <v>0</v>
      </c>
      <c r="AQ201" s="6">
        <v>147718</v>
      </c>
      <c r="AR201" s="6">
        <v>0</v>
      </c>
      <c r="AS201" s="6">
        <v>145108</v>
      </c>
      <c r="AT201" s="6">
        <v>0</v>
      </c>
      <c r="AU201" s="6">
        <v>133223</v>
      </c>
      <c r="AV201" s="6">
        <v>0</v>
      </c>
      <c r="AW201" s="6">
        <v>108832</v>
      </c>
      <c r="AX201" s="6">
        <v>0</v>
      </c>
      <c r="AY201" s="6">
        <v>115650</v>
      </c>
      <c r="AZ201" s="6">
        <v>0</v>
      </c>
    </row>
    <row r="202" spans="1:52">
      <c r="A202" s="6" t="s">
        <v>163</v>
      </c>
      <c r="B202" s="6">
        <v>0</v>
      </c>
      <c r="C202" s="6" t="s">
        <v>54</v>
      </c>
      <c r="D202" s="6" t="s">
        <v>54</v>
      </c>
      <c r="E202" s="6">
        <v>25728</v>
      </c>
      <c r="F202" s="6">
        <v>0</v>
      </c>
      <c r="G202" s="6">
        <v>41237</v>
      </c>
      <c r="H202" s="6">
        <v>0</v>
      </c>
      <c r="I202" s="6">
        <v>29056</v>
      </c>
      <c r="J202" s="6">
        <v>0</v>
      </c>
      <c r="K202" s="6">
        <v>101708</v>
      </c>
      <c r="L202" s="6">
        <v>0</v>
      </c>
      <c r="M202" s="6">
        <v>293568</v>
      </c>
      <c r="N202" s="6">
        <v>0</v>
      </c>
      <c r="O202" s="6">
        <v>624774</v>
      </c>
      <c r="P202" s="6">
        <v>0</v>
      </c>
      <c r="Q202" s="6">
        <v>669061</v>
      </c>
      <c r="R202" s="6">
        <v>-387</v>
      </c>
      <c r="S202" s="6">
        <v>455017</v>
      </c>
      <c r="T202" s="6">
        <v>-1954</v>
      </c>
      <c r="U202" s="6">
        <v>326287</v>
      </c>
      <c r="V202" s="6">
        <v>0</v>
      </c>
      <c r="W202" s="6">
        <v>173440</v>
      </c>
      <c r="X202" s="6">
        <v>0</v>
      </c>
      <c r="Y202" s="6">
        <v>64027</v>
      </c>
      <c r="Z202" s="6">
        <v>0</v>
      </c>
      <c r="AA202" s="6">
        <v>41589</v>
      </c>
      <c r="AB202" s="6">
        <v>0</v>
      </c>
      <c r="AC202" s="6">
        <v>33299</v>
      </c>
      <c r="AD202" s="6">
        <v>0</v>
      </c>
      <c r="AE202" s="6">
        <v>34507</v>
      </c>
      <c r="AF202" s="6">
        <v>0</v>
      </c>
      <c r="AG202" s="6">
        <v>49358</v>
      </c>
      <c r="AH202" s="6">
        <v>0</v>
      </c>
      <c r="AI202" s="6">
        <v>98788</v>
      </c>
      <c r="AJ202" s="6">
        <v>491</v>
      </c>
      <c r="AK202" s="6">
        <v>260335</v>
      </c>
      <c r="AL202" s="6">
        <v>-5869</v>
      </c>
      <c r="AM202" s="6">
        <v>336654</v>
      </c>
      <c r="AN202" s="6">
        <v>19699</v>
      </c>
      <c r="AO202" s="6">
        <v>489984</v>
      </c>
      <c r="AP202" s="6">
        <v>0</v>
      </c>
      <c r="AQ202" s="6">
        <v>401945</v>
      </c>
      <c r="AR202" s="6">
        <v>0</v>
      </c>
      <c r="AS202" s="6">
        <v>203695</v>
      </c>
      <c r="AT202" s="6">
        <v>0</v>
      </c>
      <c r="AU202" s="6">
        <v>92924</v>
      </c>
      <c r="AV202" s="6">
        <v>1026</v>
      </c>
      <c r="AW202" s="6">
        <v>68409</v>
      </c>
      <c r="AX202" s="6">
        <v>-3673</v>
      </c>
      <c r="AY202" s="6">
        <v>47766</v>
      </c>
      <c r="AZ202" s="6">
        <v>0</v>
      </c>
    </row>
    <row r="203" spans="1:52">
      <c r="A203" s="6" t="s">
        <v>164</v>
      </c>
      <c r="B203" s="6">
        <v>0</v>
      </c>
      <c r="C203" s="6" t="s">
        <v>54</v>
      </c>
      <c r="D203" s="6" t="s">
        <v>54</v>
      </c>
      <c r="E203" s="6">
        <v>1048361</v>
      </c>
      <c r="F203" s="6">
        <v>-151</v>
      </c>
      <c r="G203" s="6">
        <v>1100197</v>
      </c>
      <c r="H203" s="6">
        <v>-17247</v>
      </c>
      <c r="I203" s="6">
        <v>1262938</v>
      </c>
      <c r="J203" s="6">
        <v>2962</v>
      </c>
      <c r="K203" s="6">
        <v>2695419</v>
      </c>
      <c r="L203" s="6">
        <v>1270</v>
      </c>
      <c r="M203" s="6">
        <v>7182817</v>
      </c>
      <c r="N203" s="6">
        <v>-1198</v>
      </c>
      <c r="O203" s="6">
        <v>16164423</v>
      </c>
      <c r="P203" s="6">
        <v>-715</v>
      </c>
      <c r="Q203" s="6">
        <v>15677992</v>
      </c>
      <c r="R203" s="6">
        <v>-8876</v>
      </c>
      <c r="S203" s="6">
        <v>9958826</v>
      </c>
      <c r="T203" s="6">
        <v>-17068</v>
      </c>
      <c r="U203" s="6">
        <v>7657383</v>
      </c>
      <c r="V203" s="6">
        <v>-12325</v>
      </c>
      <c r="W203" s="6">
        <v>3272900</v>
      </c>
      <c r="X203" s="6">
        <v>-10045</v>
      </c>
      <c r="Y203" s="6">
        <v>1563123</v>
      </c>
      <c r="Z203" s="6">
        <v>28793</v>
      </c>
      <c r="AA203" s="6">
        <v>1260750</v>
      </c>
      <c r="AB203" s="6">
        <v>-22564</v>
      </c>
      <c r="AC203" s="6">
        <v>1019251</v>
      </c>
      <c r="AD203" s="6">
        <v>-2307</v>
      </c>
      <c r="AE203" s="6">
        <v>1262407</v>
      </c>
      <c r="AF203" s="6">
        <v>-6928</v>
      </c>
      <c r="AG203" s="6">
        <v>1386478</v>
      </c>
      <c r="AH203" s="6">
        <v>-15919</v>
      </c>
      <c r="AI203" s="6">
        <v>3059015</v>
      </c>
      <c r="AJ203" s="6">
        <v>615</v>
      </c>
      <c r="AK203" s="6">
        <v>6161617</v>
      </c>
      <c r="AL203" s="6">
        <v>-16017</v>
      </c>
      <c r="AM203" s="6">
        <v>9456494</v>
      </c>
      <c r="AN203" s="6">
        <v>-3285</v>
      </c>
      <c r="AO203" s="6">
        <v>10674006</v>
      </c>
      <c r="AP203" s="6">
        <v>-5928</v>
      </c>
      <c r="AQ203" s="6">
        <v>9468786</v>
      </c>
      <c r="AR203" s="6">
        <v>-3968</v>
      </c>
      <c r="AS203" s="6">
        <v>4299575</v>
      </c>
      <c r="AT203" s="6">
        <v>-24723</v>
      </c>
      <c r="AU203" s="6">
        <v>2969760</v>
      </c>
      <c r="AV203" s="6">
        <v>-11568</v>
      </c>
      <c r="AW203" s="6">
        <v>1676205</v>
      </c>
      <c r="AX203" s="6">
        <v>-6927</v>
      </c>
      <c r="AY203" s="6">
        <v>1286692</v>
      </c>
      <c r="AZ203" s="6">
        <v>-20518</v>
      </c>
    </row>
    <row r="204" spans="1:52">
      <c r="A204" s="6" t="s">
        <v>165</v>
      </c>
      <c r="B204" s="6">
        <v>161293</v>
      </c>
      <c r="C204" s="6" t="s">
        <v>166</v>
      </c>
      <c r="D204" s="6" t="s">
        <v>167</v>
      </c>
      <c r="E204" s="6">
        <v>5716</v>
      </c>
      <c r="F204" s="6">
        <v>0</v>
      </c>
      <c r="G204" s="6">
        <v>5511</v>
      </c>
      <c r="H204" s="6">
        <v>0</v>
      </c>
      <c r="I204" s="6">
        <v>4499</v>
      </c>
      <c r="J204" s="6">
        <v>0</v>
      </c>
      <c r="K204" s="6">
        <v>4796</v>
      </c>
      <c r="L204" s="6">
        <v>0</v>
      </c>
      <c r="M204" s="6">
        <v>13292</v>
      </c>
      <c r="N204" s="6">
        <v>0</v>
      </c>
      <c r="O204" s="6">
        <v>44067</v>
      </c>
      <c r="P204" s="6">
        <v>0</v>
      </c>
      <c r="Q204" s="6">
        <v>35156</v>
      </c>
      <c r="R204" s="6">
        <v>0</v>
      </c>
      <c r="S204" s="6">
        <v>18836</v>
      </c>
      <c r="T204" s="6">
        <v>0</v>
      </c>
      <c r="U204" s="6">
        <v>9993</v>
      </c>
      <c r="V204" s="6">
        <v>0</v>
      </c>
      <c r="W204" s="6">
        <v>2999</v>
      </c>
      <c r="X204" s="6">
        <v>0</v>
      </c>
      <c r="Y204" s="6">
        <v>2299</v>
      </c>
      <c r="Z204" s="6">
        <v>0</v>
      </c>
      <c r="AA204" s="6">
        <v>1900</v>
      </c>
      <c r="AB204" s="6">
        <v>0</v>
      </c>
      <c r="AC204" s="6">
        <v>1812</v>
      </c>
      <c r="AD204" s="6">
        <v>0</v>
      </c>
      <c r="AE204" s="6">
        <v>2177</v>
      </c>
      <c r="AF204" s="6">
        <v>0</v>
      </c>
      <c r="AG204" s="6">
        <v>2031</v>
      </c>
      <c r="AH204" s="6">
        <v>0</v>
      </c>
      <c r="AI204" s="6">
        <v>2019</v>
      </c>
      <c r="AJ204" s="6">
        <v>0</v>
      </c>
      <c r="AK204" s="6">
        <v>2447</v>
      </c>
      <c r="AL204" s="6">
        <v>0</v>
      </c>
      <c r="AM204" s="6">
        <v>13476</v>
      </c>
      <c r="AN204" s="6">
        <v>0</v>
      </c>
      <c r="AO204" s="6">
        <v>30343</v>
      </c>
      <c r="AP204" s="6">
        <v>0</v>
      </c>
      <c r="AQ204" s="6">
        <v>22321</v>
      </c>
      <c r="AR204" s="6">
        <v>0</v>
      </c>
      <c r="AS204" s="6">
        <v>988</v>
      </c>
      <c r="AT204" s="6">
        <v>0</v>
      </c>
      <c r="AU204" s="6">
        <v>220</v>
      </c>
      <c r="AV204" s="6">
        <v>0</v>
      </c>
      <c r="AW204" s="6">
        <v>4</v>
      </c>
      <c r="AX204" s="6">
        <v>0</v>
      </c>
      <c r="AY204" s="6">
        <v>0</v>
      </c>
      <c r="AZ204" s="6">
        <v>0</v>
      </c>
    </row>
    <row r="205" spans="1:52">
      <c r="A205" s="6" t="s">
        <v>165</v>
      </c>
      <c r="B205" s="6">
        <v>166550</v>
      </c>
      <c r="C205" s="6" t="s">
        <v>172</v>
      </c>
      <c r="D205" s="6" t="s">
        <v>173</v>
      </c>
      <c r="E205" s="6">
        <v>40685</v>
      </c>
      <c r="F205" s="6">
        <v>0</v>
      </c>
      <c r="G205" s="6">
        <v>45430</v>
      </c>
      <c r="H205" s="6">
        <v>0</v>
      </c>
      <c r="I205" s="6">
        <v>43839</v>
      </c>
      <c r="J205" s="6">
        <v>0</v>
      </c>
      <c r="K205" s="6">
        <v>59428</v>
      </c>
      <c r="L205" s="6">
        <v>0</v>
      </c>
      <c r="M205" s="6">
        <v>67729</v>
      </c>
      <c r="N205" s="6">
        <v>0</v>
      </c>
      <c r="O205" s="6">
        <v>97255</v>
      </c>
      <c r="P205" s="6">
        <v>0</v>
      </c>
      <c r="Q205" s="6">
        <v>104756</v>
      </c>
      <c r="R205" s="6">
        <v>0</v>
      </c>
      <c r="S205" s="6">
        <v>78225</v>
      </c>
      <c r="T205" s="6">
        <v>0</v>
      </c>
      <c r="U205" s="6">
        <v>86051</v>
      </c>
      <c r="V205" s="6">
        <v>0</v>
      </c>
      <c r="W205" s="6">
        <v>72018</v>
      </c>
      <c r="X205" s="6">
        <v>0</v>
      </c>
      <c r="Y205" s="6">
        <v>67243</v>
      </c>
      <c r="Z205" s="6">
        <v>0</v>
      </c>
      <c r="AA205" s="6">
        <v>50191</v>
      </c>
      <c r="AB205" s="6">
        <v>0</v>
      </c>
      <c r="AC205" s="6">
        <v>43115</v>
      </c>
      <c r="AD205" s="6">
        <v>0</v>
      </c>
      <c r="AE205" s="6">
        <v>45723</v>
      </c>
      <c r="AF205" s="6">
        <v>0</v>
      </c>
      <c r="AG205" s="6">
        <v>49776</v>
      </c>
      <c r="AH205" s="6">
        <v>0</v>
      </c>
      <c r="AI205" s="6">
        <v>62868</v>
      </c>
      <c r="AJ205" s="6">
        <v>0</v>
      </c>
      <c r="AK205" s="6">
        <v>80469</v>
      </c>
      <c r="AL205" s="6">
        <v>0</v>
      </c>
      <c r="AM205" s="6">
        <v>90752</v>
      </c>
      <c r="AN205" s="6">
        <v>0</v>
      </c>
      <c r="AO205" s="6">
        <v>103358</v>
      </c>
      <c r="AP205" s="6">
        <v>0</v>
      </c>
      <c r="AQ205" s="6">
        <v>108861</v>
      </c>
      <c r="AR205" s="6">
        <v>0</v>
      </c>
      <c r="AS205" s="6">
        <v>87713</v>
      </c>
      <c r="AT205" s="6">
        <v>0</v>
      </c>
      <c r="AU205" s="6">
        <v>77869</v>
      </c>
      <c r="AV205" s="6">
        <v>0</v>
      </c>
      <c r="AW205" s="6">
        <v>64993</v>
      </c>
      <c r="AX205" s="6">
        <v>0</v>
      </c>
      <c r="AY205" s="6">
        <v>41613</v>
      </c>
      <c r="AZ205" s="6">
        <v>0</v>
      </c>
    </row>
    <row r="206" spans="1:52">
      <c r="A206" s="6" t="s">
        <v>165</v>
      </c>
      <c r="B206" s="6">
        <v>167537</v>
      </c>
      <c r="C206" s="6" t="s">
        <v>174</v>
      </c>
      <c r="D206" s="6" t="s">
        <v>173</v>
      </c>
      <c r="E206" s="6">
        <v>185349</v>
      </c>
      <c r="F206" s="6">
        <v>0</v>
      </c>
      <c r="G206" s="6">
        <v>185705</v>
      </c>
      <c r="H206" s="6">
        <v>0</v>
      </c>
      <c r="I206" s="6">
        <v>175555</v>
      </c>
      <c r="J206" s="6">
        <v>0</v>
      </c>
      <c r="K206" s="6">
        <v>137130</v>
      </c>
      <c r="L206" s="6">
        <v>0</v>
      </c>
      <c r="M206" s="6">
        <v>140042</v>
      </c>
      <c r="N206" s="6">
        <v>0</v>
      </c>
      <c r="O206" s="6">
        <v>175373</v>
      </c>
      <c r="P206" s="6">
        <v>0</v>
      </c>
      <c r="Q206" s="6">
        <v>171442</v>
      </c>
      <c r="R206" s="6">
        <v>0</v>
      </c>
      <c r="S206" s="6">
        <v>163558</v>
      </c>
      <c r="T206" s="6">
        <v>0</v>
      </c>
      <c r="U206" s="6">
        <v>185729</v>
      </c>
      <c r="V206" s="6">
        <v>0</v>
      </c>
      <c r="W206" s="6">
        <v>214413</v>
      </c>
      <c r="X206" s="6">
        <v>0</v>
      </c>
      <c r="Y206" s="6">
        <v>277842</v>
      </c>
      <c r="Z206" s="6">
        <v>0</v>
      </c>
      <c r="AA206" s="6">
        <v>305901</v>
      </c>
      <c r="AB206" s="6">
        <v>0</v>
      </c>
      <c r="AC206" s="6">
        <v>310195</v>
      </c>
      <c r="AD206" s="6">
        <v>0</v>
      </c>
      <c r="AE206" s="6">
        <v>261273</v>
      </c>
      <c r="AF206" s="6">
        <v>0</v>
      </c>
      <c r="AG206" s="6">
        <v>138936</v>
      </c>
      <c r="AH206" s="6">
        <v>0</v>
      </c>
      <c r="AI206" s="6">
        <v>107845</v>
      </c>
      <c r="AJ206" s="6">
        <v>0</v>
      </c>
      <c r="AK206" s="6">
        <v>151955</v>
      </c>
      <c r="AL206" s="6">
        <v>0</v>
      </c>
      <c r="AM206" s="6">
        <v>296403</v>
      </c>
      <c r="AN206" s="6">
        <v>0</v>
      </c>
      <c r="AO206" s="6">
        <v>299842</v>
      </c>
      <c r="AP206" s="6">
        <v>0</v>
      </c>
      <c r="AQ206" s="6">
        <v>288803</v>
      </c>
      <c r="AR206" s="6">
        <v>0</v>
      </c>
      <c r="AS206" s="6">
        <v>197816</v>
      </c>
      <c r="AT206" s="6">
        <v>0</v>
      </c>
      <c r="AU206" s="6">
        <v>157510</v>
      </c>
      <c r="AV206" s="6">
        <v>0</v>
      </c>
      <c r="AW206" s="6">
        <v>160969</v>
      </c>
      <c r="AX206" s="6">
        <v>0</v>
      </c>
      <c r="AY206" s="6">
        <v>223776</v>
      </c>
      <c r="AZ206" s="6">
        <v>-58153</v>
      </c>
    </row>
    <row r="207" spans="1:52">
      <c r="A207" s="6" t="s">
        <v>165</v>
      </c>
      <c r="B207" s="6">
        <v>251085</v>
      </c>
      <c r="C207" s="6" t="s">
        <v>128</v>
      </c>
      <c r="D207" s="6" t="s">
        <v>173</v>
      </c>
      <c r="E207" s="6">
        <v>338190</v>
      </c>
      <c r="F207" s="6">
        <v>0</v>
      </c>
      <c r="G207" s="6">
        <v>339900</v>
      </c>
      <c r="H207" s="6">
        <v>0</v>
      </c>
      <c r="I207" s="6">
        <v>350380</v>
      </c>
      <c r="J207" s="6">
        <v>0</v>
      </c>
      <c r="K207" s="6">
        <v>442540</v>
      </c>
      <c r="L207" s="6">
        <v>0</v>
      </c>
      <c r="M207" s="6">
        <v>554390</v>
      </c>
      <c r="N207" s="6">
        <v>0</v>
      </c>
      <c r="O207" s="6">
        <v>836530</v>
      </c>
      <c r="P207" s="6">
        <v>0</v>
      </c>
      <c r="Q207" s="6">
        <v>815350</v>
      </c>
      <c r="R207" s="6">
        <v>0</v>
      </c>
      <c r="S207" s="6">
        <v>616420</v>
      </c>
      <c r="T207" s="6">
        <v>0</v>
      </c>
      <c r="U207" s="6">
        <v>622460</v>
      </c>
      <c r="V207" s="6">
        <v>0</v>
      </c>
      <c r="W207" s="6">
        <v>440480</v>
      </c>
      <c r="X207" s="6">
        <v>0</v>
      </c>
      <c r="Y207" s="6">
        <v>394850</v>
      </c>
      <c r="Z207" s="6">
        <v>0</v>
      </c>
      <c r="AA207" s="6">
        <v>339740</v>
      </c>
      <c r="AB207" s="6">
        <v>0</v>
      </c>
      <c r="AC207" s="6">
        <v>335740</v>
      </c>
      <c r="AD207" s="6">
        <v>0</v>
      </c>
      <c r="AE207" s="6">
        <v>334370</v>
      </c>
      <c r="AF207" s="6">
        <v>400</v>
      </c>
      <c r="AG207" s="6">
        <v>365220</v>
      </c>
      <c r="AH207" s="6">
        <v>0</v>
      </c>
      <c r="AI207" s="6">
        <v>446780</v>
      </c>
      <c r="AJ207" s="6">
        <v>0</v>
      </c>
      <c r="AK207" s="6">
        <v>518960</v>
      </c>
      <c r="AL207" s="6">
        <v>0</v>
      </c>
      <c r="AM207" s="6">
        <v>620840</v>
      </c>
      <c r="AN207" s="6">
        <v>0</v>
      </c>
      <c r="AO207" s="6">
        <v>691170</v>
      </c>
      <c r="AP207" s="6">
        <v>0</v>
      </c>
      <c r="AQ207" s="6">
        <v>618950</v>
      </c>
      <c r="AR207" s="6">
        <v>0</v>
      </c>
      <c r="AS207" s="6">
        <v>503670</v>
      </c>
      <c r="AT207" s="6">
        <v>0</v>
      </c>
      <c r="AU207" s="6">
        <v>466500</v>
      </c>
      <c r="AV207" s="6">
        <v>0</v>
      </c>
      <c r="AW207" s="6">
        <v>390430</v>
      </c>
      <c r="AX207" s="6">
        <v>400</v>
      </c>
      <c r="AY207" s="6">
        <v>358190</v>
      </c>
      <c r="AZ207" s="6">
        <v>0</v>
      </c>
    </row>
    <row r="208" spans="1:52">
      <c r="A208" s="6" t="s">
        <v>165</v>
      </c>
      <c r="B208" s="6">
        <v>301812</v>
      </c>
      <c r="C208" s="6" t="s">
        <v>177</v>
      </c>
      <c r="D208" s="6" t="s">
        <v>173</v>
      </c>
      <c r="E208" s="6">
        <v>1772</v>
      </c>
      <c r="F208" s="6">
        <v>0</v>
      </c>
      <c r="G208" s="6">
        <v>1704</v>
      </c>
      <c r="H208" s="6">
        <v>0</v>
      </c>
      <c r="I208" s="6">
        <v>1264</v>
      </c>
      <c r="J208" s="6">
        <v>0</v>
      </c>
      <c r="K208" s="6">
        <v>636</v>
      </c>
      <c r="L208" s="6">
        <v>0</v>
      </c>
      <c r="M208" s="6">
        <v>101522</v>
      </c>
      <c r="N208" s="6">
        <v>0</v>
      </c>
      <c r="O208" s="6">
        <v>226575</v>
      </c>
      <c r="P208" s="6">
        <v>0</v>
      </c>
      <c r="Q208" s="6">
        <v>167703</v>
      </c>
      <c r="R208" s="6">
        <v>0</v>
      </c>
      <c r="S208" s="6">
        <v>132375</v>
      </c>
      <c r="T208" s="6">
        <v>0</v>
      </c>
      <c r="U208" s="6">
        <v>93707</v>
      </c>
      <c r="V208" s="6">
        <v>0</v>
      </c>
      <c r="W208" s="6">
        <v>15580</v>
      </c>
      <c r="X208" s="6">
        <v>0</v>
      </c>
      <c r="Y208" s="6">
        <v>5380</v>
      </c>
      <c r="Z208" s="6">
        <v>0</v>
      </c>
      <c r="AA208" s="6">
        <v>2376</v>
      </c>
      <c r="AB208" s="6">
        <v>0</v>
      </c>
      <c r="AC208" s="6">
        <v>1498</v>
      </c>
      <c r="AD208" s="6">
        <v>0</v>
      </c>
      <c r="AE208" s="6">
        <v>1099</v>
      </c>
      <c r="AF208" s="6">
        <v>0</v>
      </c>
      <c r="AG208" s="6">
        <v>1589</v>
      </c>
      <c r="AH208" s="6">
        <v>0</v>
      </c>
      <c r="AI208" s="6">
        <v>50742</v>
      </c>
      <c r="AJ208" s="6">
        <v>0</v>
      </c>
      <c r="AK208" s="6">
        <v>100915</v>
      </c>
      <c r="AL208" s="6">
        <v>0</v>
      </c>
      <c r="AM208" s="6">
        <v>158025</v>
      </c>
      <c r="AN208" s="6">
        <v>0</v>
      </c>
      <c r="AO208" s="6">
        <v>177180</v>
      </c>
      <c r="AP208" s="6">
        <v>0</v>
      </c>
      <c r="AQ208" s="6">
        <v>156538</v>
      </c>
      <c r="AR208" s="6">
        <v>0</v>
      </c>
      <c r="AS208" s="6">
        <v>74320</v>
      </c>
      <c r="AT208" s="6">
        <v>0</v>
      </c>
      <c r="AU208" s="6">
        <v>45568</v>
      </c>
      <c r="AV208" s="6">
        <v>0</v>
      </c>
      <c r="AW208" s="6">
        <v>178</v>
      </c>
      <c r="AX208" s="6">
        <v>0</v>
      </c>
      <c r="AY208" s="6">
        <v>267</v>
      </c>
      <c r="AZ208" s="6">
        <v>0</v>
      </c>
    </row>
    <row r="209" spans="1:52">
      <c r="A209" s="6" t="s">
        <v>165</v>
      </c>
      <c r="B209" s="6">
        <v>478214</v>
      </c>
      <c r="C209" s="6" t="s">
        <v>152</v>
      </c>
      <c r="D209" s="6" t="s">
        <v>167</v>
      </c>
      <c r="E209" s="6">
        <v>33003</v>
      </c>
      <c r="F209" s="6">
        <v>0</v>
      </c>
      <c r="G209" s="6">
        <v>33965</v>
      </c>
      <c r="H209" s="6">
        <v>0</v>
      </c>
      <c r="I209" s="6">
        <v>32019</v>
      </c>
      <c r="J209" s="6">
        <v>0</v>
      </c>
      <c r="K209" s="6">
        <v>33570</v>
      </c>
      <c r="L209" s="6">
        <v>0</v>
      </c>
      <c r="M209" s="6">
        <v>26198</v>
      </c>
      <c r="N209" s="6">
        <v>0</v>
      </c>
      <c r="O209" s="6">
        <v>29687</v>
      </c>
      <c r="P209" s="6">
        <v>0</v>
      </c>
      <c r="Q209" s="6">
        <v>26259</v>
      </c>
      <c r="R209" s="6">
        <v>0</v>
      </c>
      <c r="S209" s="6">
        <v>0</v>
      </c>
      <c r="T209" s="6">
        <v>0</v>
      </c>
      <c r="U209" s="6">
        <v>0</v>
      </c>
      <c r="V209" s="6">
        <v>0</v>
      </c>
      <c r="W209" s="6">
        <v>0</v>
      </c>
      <c r="X209" s="6">
        <v>0</v>
      </c>
      <c r="Y209" s="6">
        <v>0</v>
      </c>
      <c r="Z209" s="6">
        <v>0</v>
      </c>
      <c r="AA209" s="6">
        <v>0</v>
      </c>
      <c r="AB209" s="6">
        <v>0</v>
      </c>
      <c r="AC209" s="6">
        <v>0</v>
      </c>
      <c r="AD209" s="6">
        <v>0</v>
      </c>
      <c r="AE209" s="6">
        <v>0</v>
      </c>
      <c r="AF209" s="6">
        <v>0</v>
      </c>
      <c r="AG209" s="6">
        <v>0</v>
      </c>
      <c r="AH209" s="6">
        <v>0</v>
      </c>
      <c r="AI209" s="6">
        <v>0</v>
      </c>
      <c r="AJ209" s="6">
        <v>0</v>
      </c>
      <c r="AK209" s="6">
        <v>0</v>
      </c>
      <c r="AL209" s="6">
        <v>0</v>
      </c>
      <c r="AM209" s="6">
        <v>0</v>
      </c>
      <c r="AN209" s="6">
        <v>0</v>
      </c>
      <c r="AO209" s="6">
        <v>0</v>
      </c>
      <c r="AP209" s="6">
        <v>0</v>
      </c>
      <c r="AQ209" s="6">
        <v>0</v>
      </c>
      <c r="AR209" s="6">
        <v>0</v>
      </c>
      <c r="AS209" s="6">
        <v>0</v>
      </c>
      <c r="AT209" s="6">
        <v>0</v>
      </c>
      <c r="AU209" s="6">
        <v>0</v>
      </c>
      <c r="AV209" s="6">
        <v>0</v>
      </c>
      <c r="AW209" s="6">
        <v>0</v>
      </c>
      <c r="AX209" s="6">
        <v>0</v>
      </c>
      <c r="AY209" s="6">
        <v>0</v>
      </c>
      <c r="AZ209" s="6">
        <v>0</v>
      </c>
    </row>
    <row r="210" spans="1:52">
      <c r="A210" s="6" t="s">
        <v>223</v>
      </c>
      <c r="B210" s="6">
        <v>0</v>
      </c>
      <c r="C210" s="6" t="s">
        <v>54</v>
      </c>
      <c r="D210" s="6" t="s">
        <v>54</v>
      </c>
      <c r="E210" s="6">
        <v>3</v>
      </c>
      <c r="F210" s="6">
        <v>0</v>
      </c>
      <c r="G210" s="6">
        <v>1</v>
      </c>
      <c r="H210" s="6">
        <v>0</v>
      </c>
      <c r="I210" s="6">
        <v>0</v>
      </c>
      <c r="J210" s="6">
        <v>0</v>
      </c>
      <c r="K210" s="6">
        <v>1</v>
      </c>
      <c r="L210" s="6">
        <v>0</v>
      </c>
      <c r="M210" s="6">
        <v>0</v>
      </c>
      <c r="N210" s="6">
        <v>0</v>
      </c>
      <c r="O210" s="6">
        <v>1</v>
      </c>
      <c r="P210" s="6">
        <v>0</v>
      </c>
      <c r="Q210" s="6">
        <v>0</v>
      </c>
      <c r="R210" s="6">
        <v>0</v>
      </c>
      <c r="S210" s="6">
        <v>1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2</v>
      </c>
      <c r="Z210" s="6">
        <v>0</v>
      </c>
      <c r="AA210" s="6">
        <v>0</v>
      </c>
      <c r="AB210" s="6">
        <v>0</v>
      </c>
      <c r="AC210" s="6">
        <v>1</v>
      </c>
      <c r="AD210" s="6">
        <v>0</v>
      </c>
      <c r="AE210" s="6">
        <v>31</v>
      </c>
      <c r="AF210" s="6">
        <v>0</v>
      </c>
      <c r="AG210" s="6">
        <v>1</v>
      </c>
      <c r="AH210" s="6">
        <v>0</v>
      </c>
      <c r="AI210" s="6">
        <v>0</v>
      </c>
      <c r="AJ210" s="6">
        <v>0</v>
      </c>
      <c r="AK210" s="6">
        <v>1</v>
      </c>
      <c r="AL210" s="6">
        <v>0</v>
      </c>
      <c r="AM210" s="6">
        <v>1</v>
      </c>
      <c r="AN210" s="6">
        <v>0</v>
      </c>
      <c r="AO210" s="6">
        <v>1</v>
      </c>
      <c r="AP210" s="6">
        <v>0</v>
      </c>
      <c r="AQ210" s="6">
        <v>0</v>
      </c>
      <c r="AR210" s="6">
        <v>0</v>
      </c>
      <c r="AS210" s="6">
        <v>1</v>
      </c>
      <c r="AT210" s="6">
        <v>0</v>
      </c>
      <c r="AU210" s="6">
        <v>1</v>
      </c>
      <c r="AV210" s="6">
        <v>0</v>
      </c>
      <c r="AW210" s="6">
        <v>1</v>
      </c>
      <c r="AX210" s="6">
        <v>0</v>
      </c>
      <c r="AY210" s="6">
        <v>5</v>
      </c>
      <c r="AZ210" s="6">
        <v>0</v>
      </c>
    </row>
  </sheetData>
  <printOptions gridLines="1" gridLinesSet="0"/>
  <pageMargins left="0.75" right="0.75" top="1" bottom="1" header="0.5" footer="0.5"/>
  <pageSetup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rt2</vt:lpstr>
      <vt:lpstr>Volume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Burkefrc</cp:lastModifiedBy>
  <dcterms:created xsi:type="dcterms:W3CDTF">2012-10-24T14:32:00Z</dcterms:created>
  <dcterms:modified xsi:type="dcterms:W3CDTF">2012-10-25T16:57:52Z</dcterms:modified>
</cp:coreProperties>
</file>