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55" windowHeight="7935"/>
  </bookViews>
  <sheets>
    <sheet name="FY2012 SW" sheetId="3" r:id="rId1"/>
    <sheet name="FY2011 SW" sheetId="1" r:id="rId2"/>
    <sheet name="FY2010 SW" sheetId="2" r:id="rId3"/>
  </sheets>
  <definedNames>
    <definedName name="_xlnm.Print_Area" localSheetId="2">'FY2010 SW'!$A$1:$L$47</definedName>
    <definedName name="_xlnm.Print_Area" localSheetId="1">'FY2011 SW'!$A$1:$L$47</definedName>
    <definedName name="_xlnm.Print_Area" localSheetId="0">'FY2012 SW'!$A$1:$L$47</definedName>
  </definedNames>
  <calcPr calcId="125725"/>
</workbook>
</file>

<file path=xl/calcChain.xml><?xml version="1.0" encoding="utf-8"?>
<calcChain xmlns="http://schemas.openxmlformats.org/spreadsheetml/2006/main">
  <c r="L56" i="2"/>
  <c r="L56" i="3"/>
  <c r="L56" i="1"/>
  <c r="L51" i="3" l="1"/>
  <c r="L53" s="1"/>
  <c r="D39"/>
  <c r="D37"/>
  <c r="J38"/>
  <c r="F38"/>
  <c r="D36"/>
  <c r="D38" s="1"/>
  <c r="D35"/>
  <c r="D33"/>
  <c r="J34"/>
  <c r="F34"/>
  <c r="D32"/>
  <c r="D34" s="1"/>
  <c r="D31"/>
  <c r="D29"/>
  <c r="J30"/>
  <c r="F30"/>
  <c r="D28"/>
  <c r="D30" s="1"/>
  <c r="D27"/>
  <c r="D25"/>
  <c r="J26"/>
  <c r="F26"/>
  <c r="D24"/>
  <c r="D26" s="1"/>
  <c r="D23"/>
  <c r="D21"/>
  <c r="J22"/>
  <c r="F22"/>
  <c r="D20"/>
  <c r="D22" s="1"/>
  <c r="D19"/>
  <c r="D17"/>
  <c r="J18"/>
  <c r="F18"/>
  <c r="D16"/>
  <c r="D18" s="1"/>
  <c r="D15"/>
  <c r="D13"/>
  <c r="K14"/>
  <c r="K15" s="1"/>
  <c r="J14"/>
  <c r="J15" s="1"/>
  <c r="I14"/>
  <c r="I15" s="1"/>
  <c r="G14"/>
  <c r="G15" s="1"/>
  <c r="F14"/>
  <c r="F15" s="1"/>
  <c r="D12"/>
  <c r="D14" s="1"/>
  <c r="D11"/>
  <c r="D44" s="1"/>
  <c r="D9"/>
  <c r="D42" s="1"/>
  <c r="K10"/>
  <c r="K11" s="1"/>
  <c r="J10"/>
  <c r="J11" s="1"/>
  <c r="I10"/>
  <c r="I11" s="1"/>
  <c r="G10"/>
  <c r="G11" s="1"/>
  <c r="F10"/>
  <c r="F11" s="1"/>
  <c r="D8"/>
  <c r="D41" s="1"/>
  <c r="D43" s="1"/>
  <c r="D6"/>
  <c r="K42"/>
  <c r="J42"/>
  <c r="I42"/>
  <c r="G42"/>
  <c r="H42"/>
  <c r="E42"/>
  <c r="K6"/>
  <c r="K7" s="1"/>
  <c r="J41"/>
  <c r="J43" s="1"/>
  <c r="J44" s="1"/>
  <c r="I6"/>
  <c r="I7" s="1"/>
  <c r="G6"/>
  <c r="G7" s="1"/>
  <c r="F41"/>
  <c r="E6"/>
  <c r="E7" s="1"/>
  <c r="D39" i="2"/>
  <c r="D37"/>
  <c r="J38"/>
  <c r="F38"/>
  <c r="D36"/>
  <c r="D38" s="1"/>
  <c r="D35"/>
  <c r="L33"/>
  <c r="D33"/>
  <c r="J34"/>
  <c r="F34"/>
  <c r="D32"/>
  <c r="D34" s="1"/>
  <c r="D31"/>
  <c r="D29"/>
  <c r="J30"/>
  <c r="F30"/>
  <c r="D28"/>
  <c r="D30" s="1"/>
  <c r="D27"/>
  <c r="L25"/>
  <c r="D25"/>
  <c r="J26"/>
  <c r="F26"/>
  <c r="D24"/>
  <c r="D26" s="1"/>
  <c r="D23"/>
  <c r="D21"/>
  <c r="J22"/>
  <c r="F22"/>
  <c r="D20"/>
  <c r="D22" s="1"/>
  <c r="D19"/>
  <c r="L17"/>
  <c r="D17"/>
  <c r="J18"/>
  <c r="F18"/>
  <c r="D16"/>
  <c r="D18" s="1"/>
  <c r="D15"/>
  <c r="D13"/>
  <c r="K14"/>
  <c r="K15" s="1"/>
  <c r="J14"/>
  <c r="J15" s="1"/>
  <c r="I14"/>
  <c r="I15" s="1"/>
  <c r="G14"/>
  <c r="G15" s="1"/>
  <c r="F14"/>
  <c r="F15" s="1"/>
  <c r="D12"/>
  <c r="D14" s="1"/>
  <c r="D11"/>
  <c r="D44" s="1"/>
  <c r="L9"/>
  <c r="D9"/>
  <c r="D42" s="1"/>
  <c r="K10"/>
  <c r="K11" s="1"/>
  <c r="J10"/>
  <c r="J11" s="1"/>
  <c r="I10"/>
  <c r="I11" s="1"/>
  <c r="G10"/>
  <c r="G11" s="1"/>
  <c r="F10"/>
  <c r="F11" s="1"/>
  <c r="D8"/>
  <c r="D41" s="1"/>
  <c r="D43" s="1"/>
  <c r="D6"/>
  <c r="K42"/>
  <c r="J42"/>
  <c r="I42"/>
  <c r="G42"/>
  <c r="H42"/>
  <c r="E42"/>
  <c r="K6"/>
  <c r="K7" s="1"/>
  <c r="J41"/>
  <c r="J43" s="1"/>
  <c r="J44" s="1"/>
  <c r="I6"/>
  <c r="I7" s="1"/>
  <c r="G6"/>
  <c r="G7" s="1"/>
  <c r="F41"/>
  <c r="E6"/>
  <c r="E7" s="1"/>
  <c r="D39" i="1"/>
  <c r="D37"/>
  <c r="J38"/>
  <c r="F38"/>
  <c r="D36"/>
  <c r="D38" s="1"/>
  <c r="D35"/>
  <c r="L33"/>
  <c r="D33"/>
  <c r="J34"/>
  <c r="F34"/>
  <c r="D32"/>
  <c r="D34" s="1"/>
  <c r="D31"/>
  <c r="D29"/>
  <c r="J30"/>
  <c r="F30"/>
  <c r="D28"/>
  <c r="D30" s="1"/>
  <c r="D27"/>
  <c r="L25"/>
  <c r="D25"/>
  <c r="J26"/>
  <c r="F26"/>
  <c r="D24"/>
  <c r="D26" s="1"/>
  <c r="D23"/>
  <c r="D21"/>
  <c r="J22"/>
  <c r="F22"/>
  <c r="D20"/>
  <c r="D22" s="1"/>
  <c r="D19"/>
  <c r="L17"/>
  <c r="D17"/>
  <c r="J18"/>
  <c r="F18"/>
  <c r="D16"/>
  <c r="D18" s="1"/>
  <c r="D15"/>
  <c r="D13"/>
  <c r="K14"/>
  <c r="K15" s="1"/>
  <c r="J14"/>
  <c r="J15" s="1"/>
  <c r="I14"/>
  <c r="I15" s="1"/>
  <c r="G14"/>
  <c r="G15" s="1"/>
  <c r="F14"/>
  <c r="F15" s="1"/>
  <c r="D12"/>
  <c r="D14" s="1"/>
  <c r="D11"/>
  <c r="D44" s="1"/>
  <c r="D9"/>
  <c r="D42" s="1"/>
  <c r="K10"/>
  <c r="K11" s="1"/>
  <c r="J10"/>
  <c r="J11" s="1"/>
  <c r="I10"/>
  <c r="I11" s="1"/>
  <c r="G10"/>
  <c r="G11" s="1"/>
  <c r="F10"/>
  <c r="F11" s="1"/>
  <c r="D8"/>
  <c r="D41" s="1"/>
  <c r="D43" s="1"/>
  <c r="D6"/>
  <c r="K42"/>
  <c r="J42"/>
  <c r="I42"/>
  <c r="G42"/>
  <c r="H42"/>
  <c r="E42"/>
  <c r="K6"/>
  <c r="K7" s="1"/>
  <c r="J41"/>
  <c r="J43" s="1"/>
  <c r="J44" s="1"/>
  <c r="I6"/>
  <c r="I7" s="1"/>
  <c r="G6"/>
  <c r="G7" s="1"/>
  <c r="F41"/>
  <c r="E6"/>
  <c r="E7" s="1"/>
  <c r="L9" i="3" l="1"/>
  <c r="L17"/>
  <c r="L25"/>
  <c r="L33"/>
  <c r="L13"/>
  <c r="L21"/>
  <c r="L29"/>
  <c r="L37"/>
  <c r="F6"/>
  <c r="F7" s="1"/>
  <c r="J6"/>
  <c r="J7" s="1"/>
  <c r="E10"/>
  <c r="E11" s="1"/>
  <c r="E14"/>
  <c r="E15" s="1"/>
  <c r="E18"/>
  <c r="E19" s="1"/>
  <c r="G18"/>
  <c r="G19" s="1"/>
  <c r="I18"/>
  <c r="I19" s="1"/>
  <c r="K18"/>
  <c r="K19" s="1"/>
  <c r="F19"/>
  <c r="J19"/>
  <c r="E22"/>
  <c r="E23" s="1"/>
  <c r="G22"/>
  <c r="G23" s="1"/>
  <c r="I22"/>
  <c r="I23" s="1"/>
  <c r="K22"/>
  <c r="K23" s="1"/>
  <c r="F23"/>
  <c r="J23"/>
  <c r="E26"/>
  <c r="E27" s="1"/>
  <c r="G26"/>
  <c r="G27" s="1"/>
  <c r="I26"/>
  <c r="I27" s="1"/>
  <c r="K26"/>
  <c r="K27" s="1"/>
  <c r="F27"/>
  <c r="J27"/>
  <c r="E30"/>
  <c r="E31" s="1"/>
  <c r="G30"/>
  <c r="G31" s="1"/>
  <c r="I30"/>
  <c r="I31" s="1"/>
  <c r="K30"/>
  <c r="K31" s="1"/>
  <c r="F31"/>
  <c r="J31"/>
  <c r="E34"/>
  <c r="E35" s="1"/>
  <c r="G34"/>
  <c r="G35" s="1"/>
  <c r="I34"/>
  <c r="I35" s="1"/>
  <c r="K34"/>
  <c r="K35" s="1"/>
  <c r="F35"/>
  <c r="J35"/>
  <c r="E38"/>
  <c r="E39" s="1"/>
  <c r="G38"/>
  <c r="G39" s="1"/>
  <c r="I38"/>
  <c r="I39" s="1"/>
  <c r="K38"/>
  <c r="K39" s="1"/>
  <c r="F39"/>
  <c r="J39"/>
  <c r="E41"/>
  <c r="G41"/>
  <c r="G43" s="1"/>
  <c r="G44" s="1"/>
  <c r="I41"/>
  <c r="I43" s="1"/>
  <c r="K41"/>
  <c r="K43" s="1"/>
  <c r="K44" s="1"/>
  <c r="F42"/>
  <c r="L42" s="1"/>
  <c r="L4"/>
  <c r="L5"/>
  <c r="H10"/>
  <c r="H11" s="1"/>
  <c r="D10"/>
  <c r="H14"/>
  <c r="H15" s="1"/>
  <c r="L16"/>
  <c r="L24"/>
  <c r="L28"/>
  <c r="L36"/>
  <c r="L13" i="2"/>
  <c r="L21"/>
  <c r="L29"/>
  <c r="L37"/>
  <c r="F6"/>
  <c r="F7" s="1"/>
  <c r="J6"/>
  <c r="J7" s="1"/>
  <c r="E10"/>
  <c r="E11" s="1"/>
  <c r="E14"/>
  <c r="E15" s="1"/>
  <c r="E18"/>
  <c r="E19" s="1"/>
  <c r="G18"/>
  <c r="G19" s="1"/>
  <c r="I18"/>
  <c r="I19" s="1"/>
  <c r="K18"/>
  <c r="K19" s="1"/>
  <c r="F19"/>
  <c r="J19"/>
  <c r="E22"/>
  <c r="E23" s="1"/>
  <c r="G22"/>
  <c r="G23" s="1"/>
  <c r="I22"/>
  <c r="I23" s="1"/>
  <c r="K22"/>
  <c r="K23" s="1"/>
  <c r="F23"/>
  <c r="J23"/>
  <c r="E26"/>
  <c r="E27" s="1"/>
  <c r="G26"/>
  <c r="G27" s="1"/>
  <c r="I26"/>
  <c r="I27" s="1"/>
  <c r="K26"/>
  <c r="K27" s="1"/>
  <c r="F27"/>
  <c r="J27"/>
  <c r="E30"/>
  <c r="E31" s="1"/>
  <c r="G30"/>
  <c r="G31" s="1"/>
  <c r="I30"/>
  <c r="I31" s="1"/>
  <c r="K30"/>
  <c r="K31" s="1"/>
  <c r="F31"/>
  <c r="J31"/>
  <c r="E34"/>
  <c r="E35" s="1"/>
  <c r="G34"/>
  <c r="G35" s="1"/>
  <c r="I34"/>
  <c r="I35" s="1"/>
  <c r="K34"/>
  <c r="K35" s="1"/>
  <c r="F35"/>
  <c r="J35"/>
  <c r="E38"/>
  <c r="E39" s="1"/>
  <c r="G38"/>
  <c r="G39" s="1"/>
  <c r="I38"/>
  <c r="I39" s="1"/>
  <c r="K38"/>
  <c r="K39" s="1"/>
  <c r="F39"/>
  <c r="J39"/>
  <c r="E41"/>
  <c r="G41"/>
  <c r="G43" s="1"/>
  <c r="G44" s="1"/>
  <c r="I41"/>
  <c r="I43" s="1"/>
  <c r="K41"/>
  <c r="K43" s="1"/>
  <c r="K44" s="1"/>
  <c r="F42"/>
  <c r="L42" s="1"/>
  <c r="L4"/>
  <c r="L5"/>
  <c r="H10"/>
  <c r="H11" s="1"/>
  <c r="D10"/>
  <c r="H14"/>
  <c r="H15" s="1"/>
  <c r="L16"/>
  <c r="L20"/>
  <c r="L24"/>
  <c r="L28"/>
  <c r="L32"/>
  <c r="L36"/>
  <c r="L9" i="1"/>
  <c r="L13"/>
  <c r="L21"/>
  <c r="L29"/>
  <c r="L37"/>
  <c r="F6"/>
  <c r="F7" s="1"/>
  <c r="J6"/>
  <c r="J7" s="1"/>
  <c r="E10"/>
  <c r="E11" s="1"/>
  <c r="E14"/>
  <c r="E15" s="1"/>
  <c r="E18"/>
  <c r="E19" s="1"/>
  <c r="G18"/>
  <c r="G19" s="1"/>
  <c r="I18"/>
  <c r="I19" s="1"/>
  <c r="K18"/>
  <c r="K19" s="1"/>
  <c r="F19"/>
  <c r="J19"/>
  <c r="E22"/>
  <c r="E23" s="1"/>
  <c r="G22"/>
  <c r="G23" s="1"/>
  <c r="I22"/>
  <c r="I23" s="1"/>
  <c r="K22"/>
  <c r="K23" s="1"/>
  <c r="F23"/>
  <c r="J23"/>
  <c r="E26"/>
  <c r="E27" s="1"/>
  <c r="G26"/>
  <c r="G27" s="1"/>
  <c r="I26"/>
  <c r="I27" s="1"/>
  <c r="K26"/>
  <c r="K27" s="1"/>
  <c r="F27"/>
  <c r="J27"/>
  <c r="E30"/>
  <c r="E31" s="1"/>
  <c r="G30"/>
  <c r="G31" s="1"/>
  <c r="I30"/>
  <c r="I31" s="1"/>
  <c r="K30"/>
  <c r="K31" s="1"/>
  <c r="F31"/>
  <c r="J31"/>
  <c r="E34"/>
  <c r="E35" s="1"/>
  <c r="G34"/>
  <c r="G35" s="1"/>
  <c r="I34"/>
  <c r="I35" s="1"/>
  <c r="K34"/>
  <c r="K35" s="1"/>
  <c r="F35"/>
  <c r="J35"/>
  <c r="E38"/>
  <c r="E39" s="1"/>
  <c r="G38"/>
  <c r="G39" s="1"/>
  <c r="I38"/>
  <c r="I39" s="1"/>
  <c r="K38"/>
  <c r="K39" s="1"/>
  <c r="F39"/>
  <c r="J39"/>
  <c r="E41"/>
  <c r="G41"/>
  <c r="G43" s="1"/>
  <c r="G44" s="1"/>
  <c r="I41"/>
  <c r="I43" s="1"/>
  <c r="K41"/>
  <c r="K43" s="1"/>
  <c r="K44" s="1"/>
  <c r="F42"/>
  <c r="L42" s="1"/>
  <c r="L4"/>
  <c r="L5"/>
  <c r="H10"/>
  <c r="H11" s="1"/>
  <c r="D10"/>
  <c r="H14"/>
  <c r="H15" s="1"/>
  <c r="L16"/>
  <c r="L20"/>
  <c r="L24"/>
  <c r="L28"/>
  <c r="L32"/>
  <c r="L36"/>
  <c r="L38" i="3" l="1"/>
  <c r="L39" s="1"/>
  <c r="L6"/>
  <c r="L7" s="1"/>
  <c r="L26"/>
  <c r="L27"/>
  <c r="L18"/>
  <c r="L19"/>
  <c r="L30"/>
  <c r="L31"/>
  <c r="H34"/>
  <c r="H35"/>
  <c r="H22"/>
  <c r="H23" s="1"/>
  <c r="I44"/>
  <c r="K49"/>
  <c r="E43"/>
  <c r="L32"/>
  <c r="L20"/>
  <c r="F43"/>
  <c r="F44" s="1"/>
  <c r="H38"/>
  <c r="H39" s="1"/>
  <c r="H30"/>
  <c r="H31" s="1"/>
  <c r="H26"/>
  <c r="H27" s="1"/>
  <c r="H18"/>
  <c r="H19" s="1"/>
  <c r="H41"/>
  <c r="H43" s="1"/>
  <c r="H44" s="1"/>
  <c r="H6"/>
  <c r="H7" s="1"/>
  <c r="L12"/>
  <c r="L8"/>
  <c r="L38" i="2"/>
  <c r="L39" s="1"/>
  <c r="L34"/>
  <c r="L35" s="1"/>
  <c r="L30"/>
  <c r="L31" s="1"/>
  <c r="L26"/>
  <c r="L27" s="1"/>
  <c r="L22"/>
  <c r="L23" s="1"/>
  <c r="L18"/>
  <c r="L19" s="1"/>
  <c r="L6"/>
  <c r="L7" s="1"/>
  <c r="I44"/>
  <c r="K49"/>
  <c r="E43"/>
  <c r="H38"/>
  <c r="H39" s="1"/>
  <c r="H34"/>
  <c r="H35" s="1"/>
  <c r="H30"/>
  <c r="H31" s="1"/>
  <c r="H26"/>
  <c r="H27" s="1"/>
  <c r="H22"/>
  <c r="H23" s="1"/>
  <c r="H18"/>
  <c r="H19" s="1"/>
  <c r="H41"/>
  <c r="H43" s="1"/>
  <c r="H44" s="1"/>
  <c r="H6"/>
  <c r="H7" s="1"/>
  <c r="F43"/>
  <c r="F44" s="1"/>
  <c r="L12"/>
  <c r="L8"/>
  <c r="L38" i="1"/>
  <c r="L39" s="1"/>
  <c r="L30"/>
  <c r="L31" s="1"/>
  <c r="L6"/>
  <c r="L7" s="1"/>
  <c r="L34"/>
  <c r="L35" s="1"/>
  <c r="L26"/>
  <c r="L27" s="1"/>
  <c r="L18"/>
  <c r="L19" s="1"/>
  <c r="L22"/>
  <c r="L23" s="1"/>
  <c r="I44"/>
  <c r="K49"/>
  <c r="E43"/>
  <c r="F43"/>
  <c r="F44" s="1"/>
  <c r="H38"/>
  <c r="H39" s="1"/>
  <c r="H34"/>
  <c r="H35" s="1"/>
  <c r="H30"/>
  <c r="H31" s="1"/>
  <c r="H26"/>
  <c r="H27" s="1"/>
  <c r="H22"/>
  <c r="H23" s="1"/>
  <c r="H18"/>
  <c r="H19" s="1"/>
  <c r="H41"/>
  <c r="H43" s="1"/>
  <c r="H44" s="1"/>
  <c r="H6"/>
  <c r="H7" s="1"/>
  <c r="L12"/>
  <c r="L8"/>
  <c r="L22" i="3" l="1"/>
  <c r="L23" s="1"/>
  <c r="L10"/>
  <c r="L11" s="1"/>
  <c r="L34"/>
  <c r="L35"/>
  <c r="L41"/>
  <c r="L14"/>
  <c r="L15" s="1"/>
  <c r="H49"/>
  <c r="E44"/>
  <c r="L10" i="2"/>
  <c r="L11" s="1"/>
  <c r="L14"/>
  <c r="L15" s="1"/>
  <c r="H49"/>
  <c r="E44"/>
  <c r="L41"/>
  <c r="L10" i="1"/>
  <c r="L11" s="1"/>
  <c r="L41"/>
  <c r="L14"/>
  <c r="L15" s="1"/>
  <c r="H49"/>
  <c r="E44"/>
  <c r="L43" i="3" l="1"/>
  <c r="L44" s="1"/>
  <c r="L43" i="2"/>
  <c r="L44" s="1"/>
  <c r="L43" i="1"/>
  <c r="L44" s="1"/>
</calcChain>
</file>

<file path=xl/sharedStrings.xml><?xml version="1.0" encoding="utf-8"?>
<sst xmlns="http://schemas.openxmlformats.org/spreadsheetml/2006/main" count="251" uniqueCount="34">
  <si>
    <t>StormwaterClass</t>
  </si>
  <si>
    <t>District</t>
  </si>
  <si>
    <t>Data</t>
  </si>
  <si>
    <t>EX</t>
  </si>
  <si>
    <t>MFR</t>
  </si>
  <si>
    <t>Churches</t>
  </si>
  <si>
    <t>Non-Profit</t>
  </si>
  <si>
    <t>NR</t>
  </si>
  <si>
    <t>SFRL</t>
  </si>
  <si>
    <t>SFRM</t>
  </si>
  <si>
    <t>SFRS</t>
  </si>
  <si>
    <t>Grand Total</t>
  </si>
  <si>
    <t>1</t>
  </si>
  <si>
    <t>Sum of Charges</t>
  </si>
  <si>
    <t>Sum of Payments</t>
  </si>
  <si>
    <t>Total Unpaid</t>
  </si>
  <si>
    <t>Percent Unpaid to Billed</t>
  </si>
  <si>
    <t>2</t>
  </si>
  <si>
    <t>3</t>
  </si>
  <si>
    <t>4</t>
  </si>
  <si>
    <t>5</t>
  </si>
  <si>
    <t>6</t>
  </si>
  <si>
    <t>7</t>
  </si>
  <si>
    <t>8</t>
  </si>
  <si>
    <t>9</t>
  </si>
  <si>
    <t>Sum of Charges - FY2011</t>
  </si>
  <si>
    <t xml:space="preserve">Stormwate Class Legend: MFR = Multi-Family Residential, NR = Non-Residential (Excluding Churches &amp; Non-Profits), SFRL = Single Family Residential Large, </t>
  </si>
  <si>
    <t>SFRM = Single Family Residential Medium, &amp; SFRS = Single Family Residential Small</t>
  </si>
  <si>
    <t>Non-Single Family Residential</t>
  </si>
  <si>
    <t>Single Family Residential</t>
  </si>
  <si>
    <t>DBAL Balance</t>
  </si>
  <si>
    <t>Report Balances</t>
  </si>
  <si>
    <t>Parcel Count</t>
  </si>
  <si>
    <t>Included in Non-Residential -----&gt;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</si>
</sst>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164" formatCode="&quot;$&quot;#,##0.00"/>
    <numFmt numFmtId="165" formatCode="0.0%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22"/>
      <name val="Arial"/>
      <family val="2"/>
    </font>
    <font>
      <b/>
      <sz val="10"/>
      <color indexed="22"/>
      <name val="Arial"/>
      <family val="2"/>
    </font>
    <font>
      <b/>
      <sz val="10"/>
      <color indexed="12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2" applyFont="1" applyBorder="1" applyAlignment="1">
      <alignment horizontal="center"/>
    </xf>
    <xf numFmtId="0" fontId="3" fillId="0" borderId="0" xfId="2" applyFont="1" applyBorder="1"/>
    <xf numFmtId="0" fontId="2" fillId="0" borderId="0" xfId="2"/>
    <xf numFmtId="0" fontId="4" fillId="0" borderId="1" xfId="2" applyFont="1" applyBorder="1" applyAlignment="1">
      <alignment horizontal="centerContinuous"/>
    </xf>
    <xf numFmtId="0" fontId="3" fillId="0" borderId="1" xfId="2" applyFont="1" applyBorder="1" applyAlignment="1">
      <alignment horizontal="centerContinuous"/>
    </xf>
    <xf numFmtId="0" fontId="4" fillId="0" borderId="0" xfId="2" applyFont="1" applyBorder="1" applyAlignment="1">
      <alignment horizontal="center"/>
    </xf>
    <xf numFmtId="0" fontId="4" fillId="0" borderId="0" xfId="2" applyFont="1" applyBorder="1"/>
    <xf numFmtId="0" fontId="3" fillId="0" borderId="3" xfId="2" applyFont="1" applyBorder="1"/>
    <xf numFmtId="164" fontId="3" fillId="0" borderId="3" xfId="2" applyNumberFormat="1" applyFont="1" applyBorder="1"/>
    <xf numFmtId="44" fontId="3" fillId="0" borderId="3" xfId="2" applyNumberFormat="1" applyFont="1" applyBorder="1"/>
    <xf numFmtId="44" fontId="3" fillId="0" borderId="3" xfId="2" applyNumberFormat="1" applyFont="1" applyFill="1" applyBorder="1"/>
    <xf numFmtId="44" fontId="3" fillId="0" borderId="4" xfId="2" applyNumberFormat="1" applyFont="1" applyBorder="1"/>
    <xf numFmtId="40" fontId="2" fillId="0" borderId="0" xfId="2" applyNumberFormat="1"/>
    <xf numFmtId="164" fontId="3" fillId="0" borderId="0" xfId="2" applyNumberFormat="1" applyFont="1" applyBorder="1"/>
    <xf numFmtId="44" fontId="3" fillId="0" borderId="0" xfId="2" applyNumberFormat="1" applyFont="1" applyBorder="1"/>
    <xf numFmtId="44" fontId="3" fillId="0" borderId="0" xfId="2" applyNumberFormat="1" applyFont="1" applyFill="1" applyBorder="1"/>
    <xf numFmtId="44" fontId="3" fillId="0" borderId="6" xfId="2" applyNumberFormat="1" applyFont="1" applyBorder="1"/>
    <xf numFmtId="0" fontId="3" fillId="0" borderId="8" xfId="2" applyFont="1" applyBorder="1"/>
    <xf numFmtId="3" fontId="3" fillId="0" borderId="8" xfId="2" applyNumberFormat="1" applyFont="1" applyBorder="1" applyAlignment="1">
      <alignment horizontal="center"/>
    </xf>
    <xf numFmtId="165" fontId="3" fillId="0" borderId="8" xfId="1" applyNumberFormat="1" applyFont="1" applyBorder="1" applyAlignment="1">
      <alignment horizontal="center"/>
    </xf>
    <xf numFmtId="165" fontId="3" fillId="0" borderId="9" xfId="1" applyNumberFormat="1" applyFont="1" applyBorder="1" applyAlignment="1">
      <alignment horizontal="center"/>
    </xf>
    <xf numFmtId="44" fontId="2" fillId="0" borderId="0" xfId="2" applyNumberFormat="1"/>
    <xf numFmtId="0" fontId="5" fillId="0" borderId="3" xfId="2" applyFont="1" applyBorder="1" applyAlignment="1">
      <alignment horizontal="center"/>
    </xf>
    <xf numFmtId="0" fontId="6" fillId="0" borderId="0" xfId="2" applyFont="1" applyBorder="1"/>
    <xf numFmtId="164" fontId="6" fillId="0" borderId="0" xfId="2" applyNumberFormat="1" applyFont="1" applyBorder="1"/>
    <xf numFmtId="164" fontId="5" fillId="0" borderId="0" xfId="2" applyNumberFormat="1" applyFont="1"/>
    <xf numFmtId="0" fontId="6" fillId="0" borderId="0" xfId="2" applyFont="1" applyBorder="1" applyAlignment="1">
      <alignment horizontal="center"/>
    </xf>
    <xf numFmtId="0" fontId="7" fillId="0" borderId="0" xfId="2" applyFont="1" applyBorder="1"/>
    <xf numFmtId="164" fontId="7" fillId="0" borderId="0" xfId="2" applyNumberFormat="1" applyFont="1" applyBorder="1"/>
    <xf numFmtId="44" fontId="7" fillId="0" borderId="0" xfId="2" applyNumberFormat="1" applyFont="1" applyBorder="1"/>
    <xf numFmtId="164" fontId="2" fillId="0" borderId="0" xfId="2" applyNumberFormat="1"/>
    <xf numFmtId="0" fontId="5" fillId="0" borderId="0" xfId="2" applyFont="1" applyBorder="1" applyAlignment="1">
      <alignment horizontal="center"/>
    </xf>
    <xf numFmtId="3" fontId="7" fillId="0" borderId="0" xfId="2" applyNumberFormat="1" applyFont="1" applyBorder="1" applyAlignment="1">
      <alignment horizontal="center"/>
    </xf>
    <xf numFmtId="165" fontId="7" fillId="0" borderId="0" xfId="1" applyNumberFormat="1" applyFont="1" applyBorder="1" applyAlignment="1">
      <alignment horizontal="center"/>
    </xf>
    <xf numFmtId="0" fontId="5" fillId="0" borderId="0" xfId="2" applyFont="1" applyBorder="1"/>
    <xf numFmtId="164" fontId="5" fillId="0" borderId="0" xfId="2" applyNumberFormat="1" applyFont="1" applyBorder="1"/>
    <xf numFmtId="0" fontId="8" fillId="0" borderId="0" xfId="2" applyFont="1" applyBorder="1" applyAlignment="1">
      <alignment horizontal="left"/>
    </xf>
    <xf numFmtId="0" fontId="2" fillId="0" borderId="0" xfId="2" applyBorder="1"/>
    <xf numFmtId="0" fontId="2" fillId="0" borderId="0" xfId="2" applyBorder="1" applyAlignment="1">
      <alignment horizontal="center"/>
    </xf>
    <xf numFmtId="0" fontId="8" fillId="0" borderId="0" xfId="2" applyFont="1" applyAlignment="1">
      <alignment horizontal="right"/>
    </xf>
    <xf numFmtId="0" fontId="2" fillId="0" borderId="0" xfId="2" applyAlignment="1">
      <alignment horizontal="center"/>
    </xf>
    <xf numFmtId="44" fontId="2" fillId="0" borderId="10" xfId="2" applyNumberFormat="1" applyBorder="1"/>
    <xf numFmtId="0" fontId="3" fillId="0" borderId="2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38" fontId="2" fillId="0" borderId="0" xfId="2" applyNumberFormat="1"/>
    <xf numFmtId="0" fontId="2" fillId="0" borderId="0" xfId="2" applyAlignment="1">
      <alignment horizontal="centerContinuous"/>
    </xf>
  </cellXfs>
  <cellStyles count="5">
    <cellStyle name="Currency 2" xfId="3"/>
    <cellStyle name="Normal" xfId="0" builtinId="0"/>
    <cellStyle name="Normal 2" xfId="2"/>
    <cellStyle name="Percent" xfId="1" builtinId="5"/>
    <cellStyle name="Percent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2"/>
    <pageSetUpPr fitToPage="1"/>
  </sheetPr>
  <dimension ref="A1:M56"/>
  <sheetViews>
    <sheetView tabSelected="1" zoomScale="75" workbookViewId="0">
      <pane xSplit="4" ySplit="3" topLeftCell="E25" activePane="bottomRight" state="frozen"/>
      <selection pane="topRight" activeCell="E1" sqref="E1"/>
      <selection pane="bottomLeft" activeCell="A4" sqref="A4"/>
      <selection pane="bottomRight" activeCell="L56" sqref="L56"/>
    </sheetView>
  </sheetViews>
  <sheetFormatPr defaultRowHeight="12.75"/>
  <cols>
    <col min="1" max="1" width="8.85546875" style="41" bestFit="1" customWidth="1"/>
    <col min="2" max="2" width="24.5703125" style="3" customWidth="1"/>
    <col min="3" max="3" width="2.7109375" style="3" customWidth="1"/>
    <col min="4" max="4" width="16.140625" style="3" hidden="1" customWidth="1"/>
    <col min="5" max="7" width="15.5703125" style="3" customWidth="1"/>
    <col min="8" max="8" width="16.7109375" style="3" bestFit="1" customWidth="1"/>
    <col min="9" max="9" width="14.42578125" style="3" bestFit="1" customWidth="1"/>
    <col min="10" max="10" width="16.28515625" style="3" customWidth="1"/>
    <col min="11" max="11" width="14.7109375" style="3" customWidth="1"/>
    <col min="12" max="12" width="16.7109375" style="3" bestFit="1" customWidth="1"/>
    <col min="13" max="13" width="14" style="3" bestFit="1" customWidth="1"/>
    <col min="14" max="257" width="9.140625" style="3"/>
    <col min="258" max="258" width="8.85546875" style="3" bestFit="1" customWidth="1"/>
    <col min="259" max="259" width="25.85546875" style="3" bestFit="1" customWidth="1"/>
    <col min="260" max="260" width="2.7109375" style="3" customWidth="1"/>
    <col min="261" max="261" width="0" style="3" hidden="1" customWidth="1"/>
    <col min="262" max="262" width="15.5703125" style="3" customWidth="1"/>
    <col min="263" max="263" width="16.7109375" style="3" bestFit="1" customWidth="1"/>
    <col min="264" max="264" width="14.42578125" style="3" bestFit="1" customWidth="1"/>
    <col min="265" max="265" width="16.28515625" style="3" customWidth="1"/>
    <col min="266" max="266" width="14.7109375" style="3" customWidth="1"/>
    <col min="267" max="267" width="16.7109375" style="3" bestFit="1" customWidth="1"/>
    <col min="268" max="268" width="16.28515625" style="3" customWidth="1"/>
    <col min="269" max="269" width="12.28515625" style="3" customWidth="1"/>
    <col min="270" max="513" width="9.140625" style="3"/>
    <col min="514" max="514" width="8.85546875" style="3" bestFit="1" customWidth="1"/>
    <col min="515" max="515" width="25.85546875" style="3" bestFit="1" customWidth="1"/>
    <col min="516" max="516" width="2.7109375" style="3" customWidth="1"/>
    <col min="517" max="517" width="0" style="3" hidden="1" customWidth="1"/>
    <col min="518" max="518" width="15.5703125" style="3" customWidth="1"/>
    <col min="519" max="519" width="16.7109375" style="3" bestFit="1" customWidth="1"/>
    <col min="520" max="520" width="14.42578125" style="3" bestFit="1" customWidth="1"/>
    <col min="521" max="521" width="16.28515625" style="3" customWidth="1"/>
    <col min="522" max="522" width="14.7109375" style="3" customWidth="1"/>
    <col min="523" max="523" width="16.7109375" style="3" bestFit="1" customWidth="1"/>
    <col min="524" max="524" width="16.28515625" style="3" customWidth="1"/>
    <col min="525" max="525" width="12.28515625" style="3" customWidth="1"/>
    <col min="526" max="769" width="9.140625" style="3"/>
    <col min="770" max="770" width="8.85546875" style="3" bestFit="1" customWidth="1"/>
    <col min="771" max="771" width="25.85546875" style="3" bestFit="1" customWidth="1"/>
    <col min="772" max="772" width="2.7109375" style="3" customWidth="1"/>
    <col min="773" max="773" width="0" style="3" hidden="1" customWidth="1"/>
    <col min="774" max="774" width="15.5703125" style="3" customWidth="1"/>
    <col min="775" max="775" width="16.7109375" style="3" bestFit="1" customWidth="1"/>
    <col min="776" max="776" width="14.42578125" style="3" bestFit="1" customWidth="1"/>
    <col min="777" max="777" width="16.28515625" style="3" customWidth="1"/>
    <col min="778" max="778" width="14.7109375" style="3" customWidth="1"/>
    <col min="779" max="779" width="16.7109375" style="3" bestFit="1" customWidth="1"/>
    <col min="780" max="780" width="16.28515625" style="3" customWidth="1"/>
    <col min="781" max="781" width="12.28515625" style="3" customWidth="1"/>
    <col min="782" max="1025" width="9.140625" style="3"/>
    <col min="1026" max="1026" width="8.85546875" style="3" bestFit="1" customWidth="1"/>
    <col min="1027" max="1027" width="25.85546875" style="3" bestFit="1" customWidth="1"/>
    <col min="1028" max="1028" width="2.7109375" style="3" customWidth="1"/>
    <col min="1029" max="1029" width="0" style="3" hidden="1" customWidth="1"/>
    <col min="1030" max="1030" width="15.5703125" style="3" customWidth="1"/>
    <col min="1031" max="1031" width="16.7109375" style="3" bestFit="1" customWidth="1"/>
    <col min="1032" max="1032" width="14.42578125" style="3" bestFit="1" customWidth="1"/>
    <col min="1033" max="1033" width="16.28515625" style="3" customWidth="1"/>
    <col min="1034" max="1034" width="14.7109375" style="3" customWidth="1"/>
    <col min="1035" max="1035" width="16.7109375" style="3" bestFit="1" customWidth="1"/>
    <col min="1036" max="1036" width="16.28515625" style="3" customWidth="1"/>
    <col min="1037" max="1037" width="12.28515625" style="3" customWidth="1"/>
    <col min="1038" max="1281" width="9.140625" style="3"/>
    <col min="1282" max="1282" width="8.85546875" style="3" bestFit="1" customWidth="1"/>
    <col min="1283" max="1283" width="25.85546875" style="3" bestFit="1" customWidth="1"/>
    <col min="1284" max="1284" width="2.7109375" style="3" customWidth="1"/>
    <col min="1285" max="1285" width="0" style="3" hidden="1" customWidth="1"/>
    <col min="1286" max="1286" width="15.5703125" style="3" customWidth="1"/>
    <col min="1287" max="1287" width="16.7109375" style="3" bestFit="1" customWidth="1"/>
    <col min="1288" max="1288" width="14.42578125" style="3" bestFit="1" customWidth="1"/>
    <col min="1289" max="1289" width="16.28515625" style="3" customWidth="1"/>
    <col min="1290" max="1290" width="14.7109375" style="3" customWidth="1"/>
    <col min="1291" max="1291" width="16.7109375" style="3" bestFit="1" customWidth="1"/>
    <col min="1292" max="1292" width="16.28515625" style="3" customWidth="1"/>
    <col min="1293" max="1293" width="12.28515625" style="3" customWidth="1"/>
    <col min="1294" max="1537" width="9.140625" style="3"/>
    <col min="1538" max="1538" width="8.85546875" style="3" bestFit="1" customWidth="1"/>
    <col min="1539" max="1539" width="25.85546875" style="3" bestFit="1" customWidth="1"/>
    <col min="1540" max="1540" width="2.7109375" style="3" customWidth="1"/>
    <col min="1541" max="1541" width="0" style="3" hidden="1" customWidth="1"/>
    <col min="1542" max="1542" width="15.5703125" style="3" customWidth="1"/>
    <col min="1543" max="1543" width="16.7109375" style="3" bestFit="1" customWidth="1"/>
    <col min="1544" max="1544" width="14.42578125" style="3" bestFit="1" customWidth="1"/>
    <col min="1545" max="1545" width="16.28515625" style="3" customWidth="1"/>
    <col min="1546" max="1546" width="14.7109375" style="3" customWidth="1"/>
    <col min="1547" max="1547" width="16.7109375" style="3" bestFit="1" customWidth="1"/>
    <col min="1548" max="1548" width="16.28515625" style="3" customWidth="1"/>
    <col min="1549" max="1549" width="12.28515625" style="3" customWidth="1"/>
    <col min="1550" max="1793" width="9.140625" style="3"/>
    <col min="1794" max="1794" width="8.85546875" style="3" bestFit="1" customWidth="1"/>
    <col min="1795" max="1795" width="25.85546875" style="3" bestFit="1" customWidth="1"/>
    <col min="1796" max="1796" width="2.7109375" style="3" customWidth="1"/>
    <col min="1797" max="1797" width="0" style="3" hidden="1" customWidth="1"/>
    <col min="1798" max="1798" width="15.5703125" style="3" customWidth="1"/>
    <col min="1799" max="1799" width="16.7109375" style="3" bestFit="1" customWidth="1"/>
    <col min="1800" max="1800" width="14.42578125" style="3" bestFit="1" customWidth="1"/>
    <col min="1801" max="1801" width="16.28515625" style="3" customWidth="1"/>
    <col min="1802" max="1802" width="14.7109375" style="3" customWidth="1"/>
    <col min="1803" max="1803" width="16.7109375" style="3" bestFit="1" customWidth="1"/>
    <col min="1804" max="1804" width="16.28515625" style="3" customWidth="1"/>
    <col min="1805" max="1805" width="12.28515625" style="3" customWidth="1"/>
    <col min="1806" max="2049" width="9.140625" style="3"/>
    <col min="2050" max="2050" width="8.85546875" style="3" bestFit="1" customWidth="1"/>
    <col min="2051" max="2051" width="25.85546875" style="3" bestFit="1" customWidth="1"/>
    <col min="2052" max="2052" width="2.7109375" style="3" customWidth="1"/>
    <col min="2053" max="2053" width="0" style="3" hidden="1" customWidth="1"/>
    <col min="2054" max="2054" width="15.5703125" style="3" customWidth="1"/>
    <col min="2055" max="2055" width="16.7109375" style="3" bestFit="1" customWidth="1"/>
    <col min="2056" max="2056" width="14.42578125" style="3" bestFit="1" customWidth="1"/>
    <col min="2057" max="2057" width="16.28515625" style="3" customWidth="1"/>
    <col min="2058" max="2058" width="14.7109375" style="3" customWidth="1"/>
    <col min="2059" max="2059" width="16.7109375" style="3" bestFit="1" customWidth="1"/>
    <col min="2060" max="2060" width="16.28515625" style="3" customWidth="1"/>
    <col min="2061" max="2061" width="12.28515625" style="3" customWidth="1"/>
    <col min="2062" max="2305" width="9.140625" style="3"/>
    <col min="2306" max="2306" width="8.85546875" style="3" bestFit="1" customWidth="1"/>
    <col min="2307" max="2307" width="25.85546875" style="3" bestFit="1" customWidth="1"/>
    <col min="2308" max="2308" width="2.7109375" style="3" customWidth="1"/>
    <col min="2309" max="2309" width="0" style="3" hidden="1" customWidth="1"/>
    <col min="2310" max="2310" width="15.5703125" style="3" customWidth="1"/>
    <col min="2311" max="2311" width="16.7109375" style="3" bestFit="1" customWidth="1"/>
    <col min="2312" max="2312" width="14.42578125" style="3" bestFit="1" customWidth="1"/>
    <col min="2313" max="2313" width="16.28515625" style="3" customWidth="1"/>
    <col min="2314" max="2314" width="14.7109375" style="3" customWidth="1"/>
    <col min="2315" max="2315" width="16.7109375" style="3" bestFit="1" customWidth="1"/>
    <col min="2316" max="2316" width="16.28515625" style="3" customWidth="1"/>
    <col min="2317" max="2317" width="12.28515625" style="3" customWidth="1"/>
    <col min="2318" max="2561" width="9.140625" style="3"/>
    <col min="2562" max="2562" width="8.85546875" style="3" bestFit="1" customWidth="1"/>
    <col min="2563" max="2563" width="25.85546875" style="3" bestFit="1" customWidth="1"/>
    <col min="2564" max="2564" width="2.7109375" style="3" customWidth="1"/>
    <col min="2565" max="2565" width="0" style="3" hidden="1" customWidth="1"/>
    <col min="2566" max="2566" width="15.5703125" style="3" customWidth="1"/>
    <col min="2567" max="2567" width="16.7109375" style="3" bestFit="1" customWidth="1"/>
    <col min="2568" max="2568" width="14.42578125" style="3" bestFit="1" customWidth="1"/>
    <col min="2569" max="2569" width="16.28515625" style="3" customWidth="1"/>
    <col min="2570" max="2570" width="14.7109375" style="3" customWidth="1"/>
    <col min="2571" max="2571" width="16.7109375" style="3" bestFit="1" customWidth="1"/>
    <col min="2572" max="2572" width="16.28515625" style="3" customWidth="1"/>
    <col min="2573" max="2573" width="12.28515625" style="3" customWidth="1"/>
    <col min="2574" max="2817" width="9.140625" style="3"/>
    <col min="2818" max="2818" width="8.85546875" style="3" bestFit="1" customWidth="1"/>
    <col min="2819" max="2819" width="25.85546875" style="3" bestFit="1" customWidth="1"/>
    <col min="2820" max="2820" width="2.7109375" style="3" customWidth="1"/>
    <col min="2821" max="2821" width="0" style="3" hidden="1" customWidth="1"/>
    <col min="2822" max="2822" width="15.5703125" style="3" customWidth="1"/>
    <col min="2823" max="2823" width="16.7109375" style="3" bestFit="1" customWidth="1"/>
    <col min="2824" max="2824" width="14.42578125" style="3" bestFit="1" customWidth="1"/>
    <col min="2825" max="2825" width="16.28515625" style="3" customWidth="1"/>
    <col min="2826" max="2826" width="14.7109375" style="3" customWidth="1"/>
    <col min="2827" max="2827" width="16.7109375" style="3" bestFit="1" customWidth="1"/>
    <col min="2828" max="2828" width="16.28515625" style="3" customWidth="1"/>
    <col min="2829" max="2829" width="12.28515625" style="3" customWidth="1"/>
    <col min="2830" max="3073" width="9.140625" style="3"/>
    <col min="3074" max="3074" width="8.85546875" style="3" bestFit="1" customWidth="1"/>
    <col min="3075" max="3075" width="25.85546875" style="3" bestFit="1" customWidth="1"/>
    <col min="3076" max="3076" width="2.7109375" style="3" customWidth="1"/>
    <col min="3077" max="3077" width="0" style="3" hidden="1" customWidth="1"/>
    <col min="3078" max="3078" width="15.5703125" style="3" customWidth="1"/>
    <col min="3079" max="3079" width="16.7109375" style="3" bestFit="1" customWidth="1"/>
    <col min="3080" max="3080" width="14.42578125" style="3" bestFit="1" customWidth="1"/>
    <col min="3081" max="3081" width="16.28515625" style="3" customWidth="1"/>
    <col min="3082" max="3082" width="14.7109375" style="3" customWidth="1"/>
    <col min="3083" max="3083" width="16.7109375" style="3" bestFit="1" customWidth="1"/>
    <col min="3084" max="3084" width="16.28515625" style="3" customWidth="1"/>
    <col min="3085" max="3085" width="12.28515625" style="3" customWidth="1"/>
    <col min="3086" max="3329" width="9.140625" style="3"/>
    <col min="3330" max="3330" width="8.85546875" style="3" bestFit="1" customWidth="1"/>
    <col min="3331" max="3331" width="25.85546875" style="3" bestFit="1" customWidth="1"/>
    <col min="3332" max="3332" width="2.7109375" style="3" customWidth="1"/>
    <col min="3333" max="3333" width="0" style="3" hidden="1" customWidth="1"/>
    <col min="3334" max="3334" width="15.5703125" style="3" customWidth="1"/>
    <col min="3335" max="3335" width="16.7109375" style="3" bestFit="1" customWidth="1"/>
    <col min="3336" max="3336" width="14.42578125" style="3" bestFit="1" customWidth="1"/>
    <col min="3337" max="3337" width="16.28515625" style="3" customWidth="1"/>
    <col min="3338" max="3338" width="14.7109375" style="3" customWidth="1"/>
    <col min="3339" max="3339" width="16.7109375" style="3" bestFit="1" customWidth="1"/>
    <col min="3340" max="3340" width="16.28515625" style="3" customWidth="1"/>
    <col min="3341" max="3341" width="12.28515625" style="3" customWidth="1"/>
    <col min="3342" max="3585" width="9.140625" style="3"/>
    <col min="3586" max="3586" width="8.85546875" style="3" bestFit="1" customWidth="1"/>
    <col min="3587" max="3587" width="25.85546875" style="3" bestFit="1" customWidth="1"/>
    <col min="3588" max="3588" width="2.7109375" style="3" customWidth="1"/>
    <col min="3589" max="3589" width="0" style="3" hidden="1" customWidth="1"/>
    <col min="3590" max="3590" width="15.5703125" style="3" customWidth="1"/>
    <col min="3591" max="3591" width="16.7109375" style="3" bestFit="1" customWidth="1"/>
    <col min="3592" max="3592" width="14.42578125" style="3" bestFit="1" customWidth="1"/>
    <col min="3593" max="3593" width="16.28515625" style="3" customWidth="1"/>
    <col min="3594" max="3594" width="14.7109375" style="3" customWidth="1"/>
    <col min="3595" max="3595" width="16.7109375" style="3" bestFit="1" customWidth="1"/>
    <col min="3596" max="3596" width="16.28515625" style="3" customWidth="1"/>
    <col min="3597" max="3597" width="12.28515625" style="3" customWidth="1"/>
    <col min="3598" max="3841" width="9.140625" style="3"/>
    <col min="3842" max="3842" width="8.85546875" style="3" bestFit="1" customWidth="1"/>
    <col min="3843" max="3843" width="25.85546875" style="3" bestFit="1" customWidth="1"/>
    <col min="3844" max="3844" width="2.7109375" style="3" customWidth="1"/>
    <col min="3845" max="3845" width="0" style="3" hidden="1" customWidth="1"/>
    <col min="3846" max="3846" width="15.5703125" style="3" customWidth="1"/>
    <col min="3847" max="3847" width="16.7109375" style="3" bestFit="1" customWidth="1"/>
    <col min="3848" max="3848" width="14.42578125" style="3" bestFit="1" customWidth="1"/>
    <col min="3849" max="3849" width="16.28515625" style="3" customWidth="1"/>
    <col min="3850" max="3850" width="14.7109375" style="3" customWidth="1"/>
    <col min="3851" max="3851" width="16.7109375" style="3" bestFit="1" customWidth="1"/>
    <col min="3852" max="3852" width="16.28515625" style="3" customWidth="1"/>
    <col min="3853" max="3853" width="12.28515625" style="3" customWidth="1"/>
    <col min="3854" max="4097" width="9.140625" style="3"/>
    <col min="4098" max="4098" width="8.85546875" style="3" bestFit="1" customWidth="1"/>
    <col min="4099" max="4099" width="25.85546875" style="3" bestFit="1" customWidth="1"/>
    <col min="4100" max="4100" width="2.7109375" style="3" customWidth="1"/>
    <col min="4101" max="4101" width="0" style="3" hidden="1" customWidth="1"/>
    <col min="4102" max="4102" width="15.5703125" style="3" customWidth="1"/>
    <col min="4103" max="4103" width="16.7109375" style="3" bestFit="1" customWidth="1"/>
    <col min="4104" max="4104" width="14.42578125" style="3" bestFit="1" customWidth="1"/>
    <col min="4105" max="4105" width="16.28515625" style="3" customWidth="1"/>
    <col min="4106" max="4106" width="14.7109375" style="3" customWidth="1"/>
    <col min="4107" max="4107" width="16.7109375" style="3" bestFit="1" customWidth="1"/>
    <col min="4108" max="4108" width="16.28515625" style="3" customWidth="1"/>
    <col min="4109" max="4109" width="12.28515625" style="3" customWidth="1"/>
    <col min="4110" max="4353" width="9.140625" style="3"/>
    <col min="4354" max="4354" width="8.85546875" style="3" bestFit="1" customWidth="1"/>
    <col min="4355" max="4355" width="25.85546875" style="3" bestFit="1" customWidth="1"/>
    <col min="4356" max="4356" width="2.7109375" style="3" customWidth="1"/>
    <col min="4357" max="4357" width="0" style="3" hidden="1" customWidth="1"/>
    <col min="4358" max="4358" width="15.5703125" style="3" customWidth="1"/>
    <col min="4359" max="4359" width="16.7109375" style="3" bestFit="1" customWidth="1"/>
    <col min="4360" max="4360" width="14.42578125" style="3" bestFit="1" customWidth="1"/>
    <col min="4361" max="4361" width="16.28515625" style="3" customWidth="1"/>
    <col min="4362" max="4362" width="14.7109375" style="3" customWidth="1"/>
    <col min="4363" max="4363" width="16.7109375" style="3" bestFit="1" customWidth="1"/>
    <col min="4364" max="4364" width="16.28515625" style="3" customWidth="1"/>
    <col min="4365" max="4365" width="12.28515625" style="3" customWidth="1"/>
    <col min="4366" max="4609" width="9.140625" style="3"/>
    <col min="4610" max="4610" width="8.85546875" style="3" bestFit="1" customWidth="1"/>
    <col min="4611" max="4611" width="25.85546875" style="3" bestFit="1" customWidth="1"/>
    <col min="4612" max="4612" width="2.7109375" style="3" customWidth="1"/>
    <col min="4613" max="4613" width="0" style="3" hidden="1" customWidth="1"/>
    <col min="4614" max="4614" width="15.5703125" style="3" customWidth="1"/>
    <col min="4615" max="4615" width="16.7109375" style="3" bestFit="1" customWidth="1"/>
    <col min="4616" max="4616" width="14.42578125" style="3" bestFit="1" customWidth="1"/>
    <col min="4617" max="4617" width="16.28515625" style="3" customWidth="1"/>
    <col min="4618" max="4618" width="14.7109375" style="3" customWidth="1"/>
    <col min="4619" max="4619" width="16.7109375" style="3" bestFit="1" customWidth="1"/>
    <col min="4620" max="4620" width="16.28515625" style="3" customWidth="1"/>
    <col min="4621" max="4621" width="12.28515625" style="3" customWidth="1"/>
    <col min="4622" max="4865" width="9.140625" style="3"/>
    <col min="4866" max="4866" width="8.85546875" style="3" bestFit="1" customWidth="1"/>
    <col min="4867" max="4867" width="25.85546875" style="3" bestFit="1" customWidth="1"/>
    <col min="4868" max="4868" width="2.7109375" style="3" customWidth="1"/>
    <col min="4869" max="4869" width="0" style="3" hidden="1" customWidth="1"/>
    <col min="4870" max="4870" width="15.5703125" style="3" customWidth="1"/>
    <col min="4871" max="4871" width="16.7109375" style="3" bestFit="1" customWidth="1"/>
    <col min="4872" max="4872" width="14.42578125" style="3" bestFit="1" customWidth="1"/>
    <col min="4873" max="4873" width="16.28515625" style="3" customWidth="1"/>
    <col min="4874" max="4874" width="14.7109375" style="3" customWidth="1"/>
    <col min="4875" max="4875" width="16.7109375" style="3" bestFit="1" customWidth="1"/>
    <col min="4876" max="4876" width="16.28515625" style="3" customWidth="1"/>
    <col min="4877" max="4877" width="12.28515625" style="3" customWidth="1"/>
    <col min="4878" max="5121" width="9.140625" style="3"/>
    <col min="5122" max="5122" width="8.85546875" style="3" bestFit="1" customWidth="1"/>
    <col min="5123" max="5123" width="25.85546875" style="3" bestFit="1" customWidth="1"/>
    <col min="5124" max="5124" width="2.7109375" style="3" customWidth="1"/>
    <col min="5125" max="5125" width="0" style="3" hidden="1" customWidth="1"/>
    <col min="5126" max="5126" width="15.5703125" style="3" customWidth="1"/>
    <col min="5127" max="5127" width="16.7109375" style="3" bestFit="1" customWidth="1"/>
    <col min="5128" max="5128" width="14.42578125" style="3" bestFit="1" customWidth="1"/>
    <col min="5129" max="5129" width="16.28515625" style="3" customWidth="1"/>
    <col min="5130" max="5130" width="14.7109375" style="3" customWidth="1"/>
    <col min="5131" max="5131" width="16.7109375" style="3" bestFit="1" customWidth="1"/>
    <col min="5132" max="5132" width="16.28515625" style="3" customWidth="1"/>
    <col min="5133" max="5133" width="12.28515625" style="3" customWidth="1"/>
    <col min="5134" max="5377" width="9.140625" style="3"/>
    <col min="5378" max="5378" width="8.85546875" style="3" bestFit="1" customWidth="1"/>
    <col min="5379" max="5379" width="25.85546875" style="3" bestFit="1" customWidth="1"/>
    <col min="5380" max="5380" width="2.7109375" style="3" customWidth="1"/>
    <col min="5381" max="5381" width="0" style="3" hidden="1" customWidth="1"/>
    <col min="5382" max="5382" width="15.5703125" style="3" customWidth="1"/>
    <col min="5383" max="5383" width="16.7109375" style="3" bestFit="1" customWidth="1"/>
    <col min="5384" max="5384" width="14.42578125" style="3" bestFit="1" customWidth="1"/>
    <col min="5385" max="5385" width="16.28515625" style="3" customWidth="1"/>
    <col min="5386" max="5386" width="14.7109375" style="3" customWidth="1"/>
    <col min="5387" max="5387" width="16.7109375" style="3" bestFit="1" customWidth="1"/>
    <col min="5388" max="5388" width="16.28515625" style="3" customWidth="1"/>
    <col min="5389" max="5389" width="12.28515625" style="3" customWidth="1"/>
    <col min="5390" max="5633" width="9.140625" style="3"/>
    <col min="5634" max="5634" width="8.85546875" style="3" bestFit="1" customWidth="1"/>
    <col min="5635" max="5635" width="25.85546875" style="3" bestFit="1" customWidth="1"/>
    <col min="5636" max="5636" width="2.7109375" style="3" customWidth="1"/>
    <col min="5637" max="5637" width="0" style="3" hidden="1" customWidth="1"/>
    <col min="5638" max="5638" width="15.5703125" style="3" customWidth="1"/>
    <col min="5639" max="5639" width="16.7109375" style="3" bestFit="1" customWidth="1"/>
    <col min="5640" max="5640" width="14.42578125" style="3" bestFit="1" customWidth="1"/>
    <col min="5641" max="5641" width="16.28515625" style="3" customWidth="1"/>
    <col min="5642" max="5642" width="14.7109375" style="3" customWidth="1"/>
    <col min="5643" max="5643" width="16.7109375" style="3" bestFit="1" customWidth="1"/>
    <col min="5644" max="5644" width="16.28515625" style="3" customWidth="1"/>
    <col min="5645" max="5645" width="12.28515625" style="3" customWidth="1"/>
    <col min="5646" max="5889" width="9.140625" style="3"/>
    <col min="5890" max="5890" width="8.85546875" style="3" bestFit="1" customWidth="1"/>
    <col min="5891" max="5891" width="25.85546875" style="3" bestFit="1" customWidth="1"/>
    <col min="5892" max="5892" width="2.7109375" style="3" customWidth="1"/>
    <col min="5893" max="5893" width="0" style="3" hidden="1" customWidth="1"/>
    <col min="5894" max="5894" width="15.5703125" style="3" customWidth="1"/>
    <col min="5895" max="5895" width="16.7109375" style="3" bestFit="1" customWidth="1"/>
    <col min="5896" max="5896" width="14.42578125" style="3" bestFit="1" customWidth="1"/>
    <col min="5897" max="5897" width="16.28515625" style="3" customWidth="1"/>
    <col min="5898" max="5898" width="14.7109375" style="3" customWidth="1"/>
    <col min="5899" max="5899" width="16.7109375" style="3" bestFit="1" customWidth="1"/>
    <col min="5900" max="5900" width="16.28515625" style="3" customWidth="1"/>
    <col min="5901" max="5901" width="12.28515625" style="3" customWidth="1"/>
    <col min="5902" max="6145" width="9.140625" style="3"/>
    <col min="6146" max="6146" width="8.85546875" style="3" bestFit="1" customWidth="1"/>
    <col min="6147" max="6147" width="25.85546875" style="3" bestFit="1" customWidth="1"/>
    <col min="6148" max="6148" width="2.7109375" style="3" customWidth="1"/>
    <col min="6149" max="6149" width="0" style="3" hidden="1" customWidth="1"/>
    <col min="6150" max="6150" width="15.5703125" style="3" customWidth="1"/>
    <col min="6151" max="6151" width="16.7109375" style="3" bestFit="1" customWidth="1"/>
    <col min="6152" max="6152" width="14.42578125" style="3" bestFit="1" customWidth="1"/>
    <col min="6153" max="6153" width="16.28515625" style="3" customWidth="1"/>
    <col min="6154" max="6154" width="14.7109375" style="3" customWidth="1"/>
    <col min="6155" max="6155" width="16.7109375" style="3" bestFit="1" customWidth="1"/>
    <col min="6156" max="6156" width="16.28515625" style="3" customWidth="1"/>
    <col min="6157" max="6157" width="12.28515625" style="3" customWidth="1"/>
    <col min="6158" max="6401" width="9.140625" style="3"/>
    <col min="6402" max="6402" width="8.85546875" style="3" bestFit="1" customWidth="1"/>
    <col min="6403" max="6403" width="25.85546875" style="3" bestFit="1" customWidth="1"/>
    <col min="6404" max="6404" width="2.7109375" style="3" customWidth="1"/>
    <col min="6405" max="6405" width="0" style="3" hidden="1" customWidth="1"/>
    <col min="6406" max="6406" width="15.5703125" style="3" customWidth="1"/>
    <col min="6407" max="6407" width="16.7109375" style="3" bestFit="1" customWidth="1"/>
    <col min="6408" max="6408" width="14.42578125" style="3" bestFit="1" customWidth="1"/>
    <col min="6409" max="6409" width="16.28515625" style="3" customWidth="1"/>
    <col min="6410" max="6410" width="14.7109375" style="3" customWidth="1"/>
    <col min="6411" max="6411" width="16.7109375" style="3" bestFit="1" customWidth="1"/>
    <col min="6412" max="6412" width="16.28515625" style="3" customWidth="1"/>
    <col min="6413" max="6413" width="12.28515625" style="3" customWidth="1"/>
    <col min="6414" max="6657" width="9.140625" style="3"/>
    <col min="6658" max="6658" width="8.85546875" style="3" bestFit="1" customWidth="1"/>
    <col min="6659" max="6659" width="25.85546875" style="3" bestFit="1" customWidth="1"/>
    <col min="6660" max="6660" width="2.7109375" style="3" customWidth="1"/>
    <col min="6661" max="6661" width="0" style="3" hidden="1" customWidth="1"/>
    <col min="6662" max="6662" width="15.5703125" style="3" customWidth="1"/>
    <col min="6663" max="6663" width="16.7109375" style="3" bestFit="1" customWidth="1"/>
    <col min="6664" max="6664" width="14.42578125" style="3" bestFit="1" customWidth="1"/>
    <col min="6665" max="6665" width="16.28515625" style="3" customWidth="1"/>
    <col min="6666" max="6666" width="14.7109375" style="3" customWidth="1"/>
    <col min="6667" max="6667" width="16.7109375" style="3" bestFit="1" customWidth="1"/>
    <col min="6668" max="6668" width="16.28515625" style="3" customWidth="1"/>
    <col min="6669" max="6669" width="12.28515625" style="3" customWidth="1"/>
    <col min="6670" max="6913" width="9.140625" style="3"/>
    <col min="6914" max="6914" width="8.85546875" style="3" bestFit="1" customWidth="1"/>
    <col min="6915" max="6915" width="25.85546875" style="3" bestFit="1" customWidth="1"/>
    <col min="6916" max="6916" width="2.7109375" style="3" customWidth="1"/>
    <col min="6917" max="6917" width="0" style="3" hidden="1" customWidth="1"/>
    <col min="6918" max="6918" width="15.5703125" style="3" customWidth="1"/>
    <col min="6919" max="6919" width="16.7109375" style="3" bestFit="1" customWidth="1"/>
    <col min="6920" max="6920" width="14.42578125" style="3" bestFit="1" customWidth="1"/>
    <col min="6921" max="6921" width="16.28515625" style="3" customWidth="1"/>
    <col min="6922" max="6922" width="14.7109375" style="3" customWidth="1"/>
    <col min="6923" max="6923" width="16.7109375" style="3" bestFit="1" customWidth="1"/>
    <col min="6924" max="6924" width="16.28515625" style="3" customWidth="1"/>
    <col min="6925" max="6925" width="12.28515625" style="3" customWidth="1"/>
    <col min="6926" max="7169" width="9.140625" style="3"/>
    <col min="7170" max="7170" width="8.85546875" style="3" bestFit="1" customWidth="1"/>
    <col min="7171" max="7171" width="25.85546875" style="3" bestFit="1" customWidth="1"/>
    <col min="7172" max="7172" width="2.7109375" style="3" customWidth="1"/>
    <col min="7173" max="7173" width="0" style="3" hidden="1" customWidth="1"/>
    <col min="7174" max="7174" width="15.5703125" style="3" customWidth="1"/>
    <col min="7175" max="7175" width="16.7109375" style="3" bestFit="1" customWidth="1"/>
    <col min="7176" max="7176" width="14.42578125" style="3" bestFit="1" customWidth="1"/>
    <col min="7177" max="7177" width="16.28515625" style="3" customWidth="1"/>
    <col min="7178" max="7178" width="14.7109375" style="3" customWidth="1"/>
    <col min="7179" max="7179" width="16.7109375" style="3" bestFit="1" customWidth="1"/>
    <col min="7180" max="7180" width="16.28515625" style="3" customWidth="1"/>
    <col min="7181" max="7181" width="12.28515625" style="3" customWidth="1"/>
    <col min="7182" max="7425" width="9.140625" style="3"/>
    <col min="7426" max="7426" width="8.85546875" style="3" bestFit="1" customWidth="1"/>
    <col min="7427" max="7427" width="25.85546875" style="3" bestFit="1" customWidth="1"/>
    <col min="7428" max="7428" width="2.7109375" style="3" customWidth="1"/>
    <col min="7429" max="7429" width="0" style="3" hidden="1" customWidth="1"/>
    <col min="7430" max="7430" width="15.5703125" style="3" customWidth="1"/>
    <col min="7431" max="7431" width="16.7109375" style="3" bestFit="1" customWidth="1"/>
    <col min="7432" max="7432" width="14.42578125" style="3" bestFit="1" customWidth="1"/>
    <col min="7433" max="7433" width="16.28515625" style="3" customWidth="1"/>
    <col min="7434" max="7434" width="14.7109375" style="3" customWidth="1"/>
    <col min="7435" max="7435" width="16.7109375" style="3" bestFit="1" customWidth="1"/>
    <col min="7436" max="7436" width="16.28515625" style="3" customWidth="1"/>
    <col min="7437" max="7437" width="12.28515625" style="3" customWidth="1"/>
    <col min="7438" max="7681" width="9.140625" style="3"/>
    <col min="7682" max="7682" width="8.85546875" style="3" bestFit="1" customWidth="1"/>
    <col min="7683" max="7683" width="25.85546875" style="3" bestFit="1" customWidth="1"/>
    <col min="7684" max="7684" width="2.7109375" style="3" customWidth="1"/>
    <col min="7685" max="7685" width="0" style="3" hidden="1" customWidth="1"/>
    <col min="7686" max="7686" width="15.5703125" style="3" customWidth="1"/>
    <col min="7687" max="7687" width="16.7109375" style="3" bestFit="1" customWidth="1"/>
    <col min="7688" max="7688" width="14.42578125" style="3" bestFit="1" customWidth="1"/>
    <col min="7689" max="7689" width="16.28515625" style="3" customWidth="1"/>
    <col min="7690" max="7690" width="14.7109375" style="3" customWidth="1"/>
    <col min="7691" max="7691" width="16.7109375" style="3" bestFit="1" customWidth="1"/>
    <col min="7692" max="7692" width="16.28515625" style="3" customWidth="1"/>
    <col min="7693" max="7693" width="12.28515625" style="3" customWidth="1"/>
    <col min="7694" max="7937" width="9.140625" style="3"/>
    <col min="7938" max="7938" width="8.85546875" style="3" bestFit="1" customWidth="1"/>
    <col min="7939" max="7939" width="25.85546875" style="3" bestFit="1" customWidth="1"/>
    <col min="7940" max="7940" width="2.7109375" style="3" customWidth="1"/>
    <col min="7941" max="7941" width="0" style="3" hidden="1" customWidth="1"/>
    <col min="7942" max="7942" width="15.5703125" style="3" customWidth="1"/>
    <col min="7943" max="7943" width="16.7109375" style="3" bestFit="1" customWidth="1"/>
    <col min="7944" max="7944" width="14.42578125" style="3" bestFit="1" customWidth="1"/>
    <col min="7945" max="7945" width="16.28515625" style="3" customWidth="1"/>
    <col min="7946" max="7946" width="14.7109375" style="3" customWidth="1"/>
    <col min="7947" max="7947" width="16.7109375" style="3" bestFit="1" customWidth="1"/>
    <col min="7948" max="7948" width="16.28515625" style="3" customWidth="1"/>
    <col min="7949" max="7949" width="12.28515625" style="3" customWidth="1"/>
    <col min="7950" max="8193" width="9.140625" style="3"/>
    <col min="8194" max="8194" width="8.85546875" style="3" bestFit="1" customWidth="1"/>
    <col min="8195" max="8195" width="25.85546875" style="3" bestFit="1" customWidth="1"/>
    <col min="8196" max="8196" width="2.7109375" style="3" customWidth="1"/>
    <col min="8197" max="8197" width="0" style="3" hidden="1" customWidth="1"/>
    <col min="8198" max="8198" width="15.5703125" style="3" customWidth="1"/>
    <col min="8199" max="8199" width="16.7109375" style="3" bestFit="1" customWidth="1"/>
    <col min="8200" max="8200" width="14.42578125" style="3" bestFit="1" customWidth="1"/>
    <col min="8201" max="8201" width="16.28515625" style="3" customWidth="1"/>
    <col min="8202" max="8202" width="14.7109375" style="3" customWidth="1"/>
    <col min="8203" max="8203" width="16.7109375" style="3" bestFit="1" customWidth="1"/>
    <col min="8204" max="8204" width="16.28515625" style="3" customWidth="1"/>
    <col min="8205" max="8205" width="12.28515625" style="3" customWidth="1"/>
    <col min="8206" max="8449" width="9.140625" style="3"/>
    <col min="8450" max="8450" width="8.85546875" style="3" bestFit="1" customWidth="1"/>
    <col min="8451" max="8451" width="25.85546875" style="3" bestFit="1" customWidth="1"/>
    <col min="8452" max="8452" width="2.7109375" style="3" customWidth="1"/>
    <col min="8453" max="8453" width="0" style="3" hidden="1" customWidth="1"/>
    <col min="8454" max="8454" width="15.5703125" style="3" customWidth="1"/>
    <col min="8455" max="8455" width="16.7109375" style="3" bestFit="1" customWidth="1"/>
    <col min="8456" max="8456" width="14.42578125" style="3" bestFit="1" customWidth="1"/>
    <col min="8457" max="8457" width="16.28515625" style="3" customWidth="1"/>
    <col min="8458" max="8458" width="14.7109375" style="3" customWidth="1"/>
    <col min="8459" max="8459" width="16.7109375" style="3" bestFit="1" customWidth="1"/>
    <col min="8460" max="8460" width="16.28515625" style="3" customWidth="1"/>
    <col min="8461" max="8461" width="12.28515625" style="3" customWidth="1"/>
    <col min="8462" max="8705" width="9.140625" style="3"/>
    <col min="8706" max="8706" width="8.85546875" style="3" bestFit="1" customWidth="1"/>
    <col min="8707" max="8707" width="25.85546875" style="3" bestFit="1" customWidth="1"/>
    <col min="8708" max="8708" width="2.7109375" style="3" customWidth="1"/>
    <col min="8709" max="8709" width="0" style="3" hidden="1" customWidth="1"/>
    <col min="8710" max="8710" width="15.5703125" style="3" customWidth="1"/>
    <col min="8711" max="8711" width="16.7109375" style="3" bestFit="1" customWidth="1"/>
    <col min="8712" max="8712" width="14.42578125" style="3" bestFit="1" customWidth="1"/>
    <col min="8713" max="8713" width="16.28515625" style="3" customWidth="1"/>
    <col min="8714" max="8714" width="14.7109375" style="3" customWidth="1"/>
    <col min="8715" max="8715" width="16.7109375" style="3" bestFit="1" customWidth="1"/>
    <col min="8716" max="8716" width="16.28515625" style="3" customWidth="1"/>
    <col min="8717" max="8717" width="12.28515625" style="3" customWidth="1"/>
    <col min="8718" max="8961" width="9.140625" style="3"/>
    <col min="8962" max="8962" width="8.85546875" style="3" bestFit="1" customWidth="1"/>
    <col min="8963" max="8963" width="25.85546875" style="3" bestFit="1" customWidth="1"/>
    <col min="8964" max="8964" width="2.7109375" style="3" customWidth="1"/>
    <col min="8965" max="8965" width="0" style="3" hidden="1" customWidth="1"/>
    <col min="8966" max="8966" width="15.5703125" style="3" customWidth="1"/>
    <col min="8967" max="8967" width="16.7109375" style="3" bestFit="1" customWidth="1"/>
    <col min="8968" max="8968" width="14.42578125" style="3" bestFit="1" customWidth="1"/>
    <col min="8969" max="8969" width="16.28515625" style="3" customWidth="1"/>
    <col min="8970" max="8970" width="14.7109375" style="3" customWidth="1"/>
    <col min="8971" max="8971" width="16.7109375" style="3" bestFit="1" customWidth="1"/>
    <col min="8972" max="8972" width="16.28515625" style="3" customWidth="1"/>
    <col min="8973" max="8973" width="12.28515625" style="3" customWidth="1"/>
    <col min="8974" max="9217" width="9.140625" style="3"/>
    <col min="9218" max="9218" width="8.85546875" style="3" bestFit="1" customWidth="1"/>
    <col min="9219" max="9219" width="25.85546875" style="3" bestFit="1" customWidth="1"/>
    <col min="9220" max="9220" width="2.7109375" style="3" customWidth="1"/>
    <col min="9221" max="9221" width="0" style="3" hidden="1" customWidth="1"/>
    <col min="9222" max="9222" width="15.5703125" style="3" customWidth="1"/>
    <col min="9223" max="9223" width="16.7109375" style="3" bestFit="1" customWidth="1"/>
    <col min="9224" max="9224" width="14.42578125" style="3" bestFit="1" customWidth="1"/>
    <col min="9225" max="9225" width="16.28515625" style="3" customWidth="1"/>
    <col min="9226" max="9226" width="14.7109375" style="3" customWidth="1"/>
    <col min="9227" max="9227" width="16.7109375" style="3" bestFit="1" customWidth="1"/>
    <col min="9228" max="9228" width="16.28515625" style="3" customWidth="1"/>
    <col min="9229" max="9229" width="12.28515625" style="3" customWidth="1"/>
    <col min="9230" max="9473" width="9.140625" style="3"/>
    <col min="9474" max="9474" width="8.85546875" style="3" bestFit="1" customWidth="1"/>
    <col min="9475" max="9475" width="25.85546875" style="3" bestFit="1" customWidth="1"/>
    <col min="9476" max="9476" width="2.7109375" style="3" customWidth="1"/>
    <col min="9477" max="9477" width="0" style="3" hidden="1" customWidth="1"/>
    <col min="9478" max="9478" width="15.5703125" style="3" customWidth="1"/>
    <col min="9479" max="9479" width="16.7109375" style="3" bestFit="1" customWidth="1"/>
    <col min="9480" max="9480" width="14.42578125" style="3" bestFit="1" customWidth="1"/>
    <col min="9481" max="9481" width="16.28515625" style="3" customWidth="1"/>
    <col min="9482" max="9482" width="14.7109375" style="3" customWidth="1"/>
    <col min="9483" max="9483" width="16.7109375" style="3" bestFit="1" customWidth="1"/>
    <col min="9484" max="9484" width="16.28515625" style="3" customWidth="1"/>
    <col min="9485" max="9485" width="12.28515625" style="3" customWidth="1"/>
    <col min="9486" max="9729" width="9.140625" style="3"/>
    <col min="9730" max="9730" width="8.85546875" style="3" bestFit="1" customWidth="1"/>
    <col min="9731" max="9731" width="25.85546875" style="3" bestFit="1" customWidth="1"/>
    <col min="9732" max="9732" width="2.7109375" style="3" customWidth="1"/>
    <col min="9733" max="9733" width="0" style="3" hidden="1" customWidth="1"/>
    <col min="9734" max="9734" width="15.5703125" style="3" customWidth="1"/>
    <col min="9735" max="9735" width="16.7109375" style="3" bestFit="1" customWidth="1"/>
    <col min="9736" max="9736" width="14.42578125" style="3" bestFit="1" customWidth="1"/>
    <col min="9737" max="9737" width="16.28515625" style="3" customWidth="1"/>
    <col min="9738" max="9738" width="14.7109375" style="3" customWidth="1"/>
    <col min="9739" max="9739" width="16.7109375" style="3" bestFit="1" customWidth="1"/>
    <col min="9740" max="9740" width="16.28515625" style="3" customWidth="1"/>
    <col min="9741" max="9741" width="12.28515625" style="3" customWidth="1"/>
    <col min="9742" max="9985" width="9.140625" style="3"/>
    <col min="9986" max="9986" width="8.85546875" style="3" bestFit="1" customWidth="1"/>
    <col min="9987" max="9987" width="25.85546875" style="3" bestFit="1" customWidth="1"/>
    <col min="9988" max="9988" width="2.7109375" style="3" customWidth="1"/>
    <col min="9989" max="9989" width="0" style="3" hidden="1" customWidth="1"/>
    <col min="9990" max="9990" width="15.5703125" style="3" customWidth="1"/>
    <col min="9991" max="9991" width="16.7109375" style="3" bestFit="1" customWidth="1"/>
    <col min="9992" max="9992" width="14.42578125" style="3" bestFit="1" customWidth="1"/>
    <col min="9993" max="9993" width="16.28515625" style="3" customWidth="1"/>
    <col min="9994" max="9994" width="14.7109375" style="3" customWidth="1"/>
    <col min="9995" max="9995" width="16.7109375" style="3" bestFit="1" customWidth="1"/>
    <col min="9996" max="9996" width="16.28515625" style="3" customWidth="1"/>
    <col min="9997" max="9997" width="12.28515625" style="3" customWidth="1"/>
    <col min="9998" max="10241" width="9.140625" style="3"/>
    <col min="10242" max="10242" width="8.85546875" style="3" bestFit="1" customWidth="1"/>
    <col min="10243" max="10243" width="25.85546875" style="3" bestFit="1" customWidth="1"/>
    <col min="10244" max="10244" width="2.7109375" style="3" customWidth="1"/>
    <col min="10245" max="10245" width="0" style="3" hidden="1" customWidth="1"/>
    <col min="10246" max="10246" width="15.5703125" style="3" customWidth="1"/>
    <col min="10247" max="10247" width="16.7109375" style="3" bestFit="1" customWidth="1"/>
    <col min="10248" max="10248" width="14.42578125" style="3" bestFit="1" customWidth="1"/>
    <col min="10249" max="10249" width="16.28515625" style="3" customWidth="1"/>
    <col min="10250" max="10250" width="14.7109375" style="3" customWidth="1"/>
    <col min="10251" max="10251" width="16.7109375" style="3" bestFit="1" customWidth="1"/>
    <col min="10252" max="10252" width="16.28515625" style="3" customWidth="1"/>
    <col min="10253" max="10253" width="12.28515625" style="3" customWidth="1"/>
    <col min="10254" max="10497" width="9.140625" style="3"/>
    <col min="10498" max="10498" width="8.85546875" style="3" bestFit="1" customWidth="1"/>
    <col min="10499" max="10499" width="25.85546875" style="3" bestFit="1" customWidth="1"/>
    <col min="10500" max="10500" width="2.7109375" style="3" customWidth="1"/>
    <col min="10501" max="10501" width="0" style="3" hidden="1" customWidth="1"/>
    <col min="10502" max="10502" width="15.5703125" style="3" customWidth="1"/>
    <col min="10503" max="10503" width="16.7109375" style="3" bestFit="1" customWidth="1"/>
    <col min="10504" max="10504" width="14.42578125" style="3" bestFit="1" customWidth="1"/>
    <col min="10505" max="10505" width="16.28515625" style="3" customWidth="1"/>
    <col min="10506" max="10506" width="14.7109375" style="3" customWidth="1"/>
    <col min="10507" max="10507" width="16.7109375" style="3" bestFit="1" customWidth="1"/>
    <col min="10508" max="10508" width="16.28515625" style="3" customWidth="1"/>
    <col min="10509" max="10509" width="12.28515625" style="3" customWidth="1"/>
    <col min="10510" max="10753" width="9.140625" style="3"/>
    <col min="10754" max="10754" width="8.85546875" style="3" bestFit="1" customWidth="1"/>
    <col min="10755" max="10755" width="25.85546875" style="3" bestFit="1" customWidth="1"/>
    <col min="10756" max="10756" width="2.7109375" style="3" customWidth="1"/>
    <col min="10757" max="10757" width="0" style="3" hidden="1" customWidth="1"/>
    <col min="10758" max="10758" width="15.5703125" style="3" customWidth="1"/>
    <col min="10759" max="10759" width="16.7109375" style="3" bestFit="1" customWidth="1"/>
    <col min="10760" max="10760" width="14.42578125" style="3" bestFit="1" customWidth="1"/>
    <col min="10761" max="10761" width="16.28515625" style="3" customWidth="1"/>
    <col min="10762" max="10762" width="14.7109375" style="3" customWidth="1"/>
    <col min="10763" max="10763" width="16.7109375" style="3" bestFit="1" customWidth="1"/>
    <col min="10764" max="10764" width="16.28515625" style="3" customWidth="1"/>
    <col min="10765" max="10765" width="12.28515625" style="3" customWidth="1"/>
    <col min="10766" max="11009" width="9.140625" style="3"/>
    <col min="11010" max="11010" width="8.85546875" style="3" bestFit="1" customWidth="1"/>
    <col min="11011" max="11011" width="25.85546875" style="3" bestFit="1" customWidth="1"/>
    <col min="11012" max="11012" width="2.7109375" style="3" customWidth="1"/>
    <col min="11013" max="11013" width="0" style="3" hidden="1" customWidth="1"/>
    <col min="11014" max="11014" width="15.5703125" style="3" customWidth="1"/>
    <col min="11015" max="11015" width="16.7109375" style="3" bestFit="1" customWidth="1"/>
    <col min="11016" max="11016" width="14.42578125" style="3" bestFit="1" customWidth="1"/>
    <col min="11017" max="11017" width="16.28515625" style="3" customWidth="1"/>
    <col min="11018" max="11018" width="14.7109375" style="3" customWidth="1"/>
    <col min="11019" max="11019" width="16.7109375" style="3" bestFit="1" customWidth="1"/>
    <col min="11020" max="11020" width="16.28515625" style="3" customWidth="1"/>
    <col min="11021" max="11021" width="12.28515625" style="3" customWidth="1"/>
    <col min="11022" max="11265" width="9.140625" style="3"/>
    <col min="11266" max="11266" width="8.85546875" style="3" bestFit="1" customWidth="1"/>
    <col min="11267" max="11267" width="25.85546875" style="3" bestFit="1" customWidth="1"/>
    <col min="11268" max="11268" width="2.7109375" style="3" customWidth="1"/>
    <col min="11269" max="11269" width="0" style="3" hidden="1" customWidth="1"/>
    <col min="11270" max="11270" width="15.5703125" style="3" customWidth="1"/>
    <col min="11271" max="11271" width="16.7109375" style="3" bestFit="1" customWidth="1"/>
    <col min="11272" max="11272" width="14.42578125" style="3" bestFit="1" customWidth="1"/>
    <col min="11273" max="11273" width="16.28515625" style="3" customWidth="1"/>
    <col min="11274" max="11274" width="14.7109375" style="3" customWidth="1"/>
    <col min="11275" max="11275" width="16.7109375" style="3" bestFit="1" customWidth="1"/>
    <col min="11276" max="11276" width="16.28515625" style="3" customWidth="1"/>
    <col min="11277" max="11277" width="12.28515625" style="3" customWidth="1"/>
    <col min="11278" max="11521" width="9.140625" style="3"/>
    <col min="11522" max="11522" width="8.85546875" style="3" bestFit="1" customWidth="1"/>
    <col min="11523" max="11523" width="25.85546875" style="3" bestFit="1" customWidth="1"/>
    <col min="11524" max="11524" width="2.7109375" style="3" customWidth="1"/>
    <col min="11525" max="11525" width="0" style="3" hidden="1" customWidth="1"/>
    <col min="11526" max="11526" width="15.5703125" style="3" customWidth="1"/>
    <col min="11527" max="11527" width="16.7109375" style="3" bestFit="1" customWidth="1"/>
    <col min="11528" max="11528" width="14.42578125" style="3" bestFit="1" customWidth="1"/>
    <col min="11529" max="11529" width="16.28515625" style="3" customWidth="1"/>
    <col min="11530" max="11530" width="14.7109375" style="3" customWidth="1"/>
    <col min="11531" max="11531" width="16.7109375" style="3" bestFit="1" customWidth="1"/>
    <col min="11532" max="11532" width="16.28515625" style="3" customWidth="1"/>
    <col min="11533" max="11533" width="12.28515625" style="3" customWidth="1"/>
    <col min="11534" max="11777" width="9.140625" style="3"/>
    <col min="11778" max="11778" width="8.85546875" style="3" bestFit="1" customWidth="1"/>
    <col min="11779" max="11779" width="25.85546875" style="3" bestFit="1" customWidth="1"/>
    <col min="11780" max="11780" width="2.7109375" style="3" customWidth="1"/>
    <col min="11781" max="11781" width="0" style="3" hidden="1" customWidth="1"/>
    <col min="11782" max="11782" width="15.5703125" style="3" customWidth="1"/>
    <col min="11783" max="11783" width="16.7109375" style="3" bestFit="1" customWidth="1"/>
    <col min="11784" max="11784" width="14.42578125" style="3" bestFit="1" customWidth="1"/>
    <col min="11785" max="11785" width="16.28515625" style="3" customWidth="1"/>
    <col min="11786" max="11786" width="14.7109375" style="3" customWidth="1"/>
    <col min="11787" max="11787" width="16.7109375" style="3" bestFit="1" customWidth="1"/>
    <col min="11788" max="11788" width="16.28515625" style="3" customWidth="1"/>
    <col min="11789" max="11789" width="12.28515625" style="3" customWidth="1"/>
    <col min="11790" max="12033" width="9.140625" style="3"/>
    <col min="12034" max="12034" width="8.85546875" style="3" bestFit="1" customWidth="1"/>
    <col min="12035" max="12035" width="25.85546875" style="3" bestFit="1" customWidth="1"/>
    <col min="12036" max="12036" width="2.7109375" style="3" customWidth="1"/>
    <col min="12037" max="12037" width="0" style="3" hidden="1" customWidth="1"/>
    <col min="12038" max="12038" width="15.5703125" style="3" customWidth="1"/>
    <col min="12039" max="12039" width="16.7109375" style="3" bestFit="1" customWidth="1"/>
    <col min="12040" max="12040" width="14.42578125" style="3" bestFit="1" customWidth="1"/>
    <col min="12041" max="12041" width="16.28515625" style="3" customWidth="1"/>
    <col min="12042" max="12042" width="14.7109375" style="3" customWidth="1"/>
    <col min="12043" max="12043" width="16.7109375" style="3" bestFit="1" customWidth="1"/>
    <col min="12044" max="12044" width="16.28515625" style="3" customWidth="1"/>
    <col min="12045" max="12045" width="12.28515625" style="3" customWidth="1"/>
    <col min="12046" max="12289" width="9.140625" style="3"/>
    <col min="12290" max="12290" width="8.85546875" style="3" bestFit="1" customWidth="1"/>
    <col min="12291" max="12291" width="25.85546875" style="3" bestFit="1" customWidth="1"/>
    <col min="12292" max="12292" width="2.7109375" style="3" customWidth="1"/>
    <col min="12293" max="12293" width="0" style="3" hidden="1" customWidth="1"/>
    <col min="12294" max="12294" width="15.5703125" style="3" customWidth="1"/>
    <col min="12295" max="12295" width="16.7109375" style="3" bestFit="1" customWidth="1"/>
    <col min="12296" max="12296" width="14.42578125" style="3" bestFit="1" customWidth="1"/>
    <col min="12297" max="12297" width="16.28515625" style="3" customWidth="1"/>
    <col min="12298" max="12298" width="14.7109375" style="3" customWidth="1"/>
    <col min="12299" max="12299" width="16.7109375" style="3" bestFit="1" customWidth="1"/>
    <col min="12300" max="12300" width="16.28515625" style="3" customWidth="1"/>
    <col min="12301" max="12301" width="12.28515625" style="3" customWidth="1"/>
    <col min="12302" max="12545" width="9.140625" style="3"/>
    <col min="12546" max="12546" width="8.85546875" style="3" bestFit="1" customWidth="1"/>
    <col min="12547" max="12547" width="25.85546875" style="3" bestFit="1" customWidth="1"/>
    <col min="12548" max="12548" width="2.7109375" style="3" customWidth="1"/>
    <col min="12549" max="12549" width="0" style="3" hidden="1" customWidth="1"/>
    <col min="12550" max="12550" width="15.5703125" style="3" customWidth="1"/>
    <col min="12551" max="12551" width="16.7109375" style="3" bestFit="1" customWidth="1"/>
    <col min="12552" max="12552" width="14.42578125" style="3" bestFit="1" customWidth="1"/>
    <col min="12553" max="12553" width="16.28515625" style="3" customWidth="1"/>
    <col min="12554" max="12554" width="14.7109375" style="3" customWidth="1"/>
    <col min="12555" max="12555" width="16.7109375" style="3" bestFit="1" customWidth="1"/>
    <col min="12556" max="12556" width="16.28515625" style="3" customWidth="1"/>
    <col min="12557" max="12557" width="12.28515625" style="3" customWidth="1"/>
    <col min="12558" max="12801" width="9.140625" style="3"/>
    <col min="12802" max="12802" width="8.85546875" style="3" bestFit="1" customWidth="1"/>
    <col min="12803" max="12803" width="25.85546875" style="3" bestFit="1" customWidth="1"/>
    <col min="12804" max="12804" width="2.7109375" style="3" customWidth="1"/>
    <col min="12805" max="12805" width="0" style="3" hidden="1" customWidth="1"/>
    <col min="12806" max="12806" width="15.5703125" style="3" customWidth="1"/>
    <col min="12807" max="12807" width="16.7109375" style="3" bestFit="1" customWidth="1"/>
    <col min="12808" max="12808" width="14.42578125" style="3" bestFit="1" customWidth="1"/>
    <col min="12809" max="12809" width="16.28515625" style="3" customWidth="1"/>
    <col min="12810" max="12810" width="14.7109375" style="3" customWidth="1"/>
    <col min="12811" max="12811" width="16.7109375" style="3" bestFit="1" customWidth="1"/>
    <col min="12812" max="12812" width="16.28515625" style="3" customWidth="1"/>
    <col min="12813" max="12813" width="12.28515625" style="3" customWidth="1"/>
    <col min="12814" max="13057" width="9.140625" style="3"/>
    <col min="13058" max="13058" width="8.85546875" style="3" bestFit="1" customWidth="1"/>
    <col min="13059" max="13059" width="25.85546875" style="3" bestFit="1" customWidth="1"/>
    <col min="13060" max="13060" width="2.7109375" style="3" customWidth="1"/>
    <col min="13061" max="13061" width="0" style="3" hidden="1" customWidth="1"/>
    <col min="13062" max="13062" width="15.5703125" style="3" customWidth="1"/>
    <col min="13063" max="13063" width="16.7109375" style="3" bestFit="1" customWidth="1"/>
    <col min="13064" max="13064" width="14.42578125" style="3" bestFit="1" customWidth="1"/>
    <col min="13065" max="13065" width="16.28515625" style="3" customWidth="1"/>
    <col min="13066" max="13066" width="14.7109375" style="3" customWidth="1"/>
    <col min="13067" max="13067" width="16.7109375" style="3" bestFit="1" customWidth="1"/>
    <col min="13068" max="13068" width="16.28515625" style="3" customWidth="1"/>
    <col min="13069" max="13069" width="12.28515625" style="3" customWidth="1"/>
    <col min="13070" max="13313" width="9.140625" style="3"/>
    <col min="13314" max="13314" width="8.85546875" style="3" bestFit="1" customWidth="1"/>
    <col min="13315" max="13315" width="25.85546875" style="3" bestFit="1" customWidth="1"/>
    <col min="13316" max="13316" width="2.7109375" style="3" customWidth="1"/>
    <col min="13317" max="13317" width="0" style="3" hidden="1" customWidth="1"/>
    <col min="13318" max="13318" width="15.5703125" style="3" customWidth="1"/>
    <col min="13319" max="13319" width="16.7109375" style="3" bestFit="1" customWidth="1"/>
    <col min="13320" max="13320" width="14.42578125" style="3" bestFit="1" customWidth="1"/>
    <col min="13321" max="13321" width="16.28515625" style="3" customWidth="1"/>
    <col min="13322" max="13322" width="14.7109375" style="3" customWidth="1"/>
    <col min="13323" max="13323" width="16.7109375" style="3" bestFit="1" customWidth="1"/>
    <col min="13324" max="13324" width="16.28515625" style="3" customWidth="1"/>
    <col min="13325" max="13325" width="12.28515625" style="3" customWidth="1"/>
    <col min="13326" max="13569" width="9.140625" style="3"/>
    <col min="13570" max="13570" width="8.85546875" style="3" bestFit="1" customWidth="1"/>
    <col min="13571" max="13571" width="25.85546875" style="3" bestFit="1" customWidth="1"/>
    <col min="13572" max="13572" width="2.7109375" style="3" customWidth="1"/>
    <col min="13573" max="13573" width="0" style="3" hidden="1" customWidth="1"/>
    <col min="13574" max="13574" width="15.5703125" style="3" customWidth="1"/>
    <col min="13575" max="13575" width="16.7109375" style="3" bestFit="1" customWidth="1"/>
    <col min="13576" max="13576" width="14.42578125" style="3" bestFit="1" customWidth="1"/>
    <col min="13577" max="13577" width="16.28515625" style="3" customWidth="1"/>
    <col min="13578" max="13578" width="14.7109375" style="3" customWidth="1"/>
    <col min="13579" max="13579" width="16.7109375" style="3" bestFit="1" customWidth="1"/>
    <col min="13580" max="13580" width="16.28515625" style="3" customWidth="1"/>
    <col min="13581" max="13581" width="12.28515625" style="3" customWidth="1"/>
    <col min="13582" max="13825" width="9.140625" style="3"/>
    <col min="13826" max="13826" width="8.85546875" style="3" bestFit="1" customWidth="1"/>
    <col min="13827" max="13827" width="25.85546875" style="3" bestFit="1" customWidth="1"/>
    <col min="13828" max="13828" width="2.7109375" style="3" customWidth="1"/>
    <col min="13829" max="13829" width="0" style="3" hidden="1" customWidth="1"/>
    <col min="13830" max="13830" width="15.5703125" style="3" customWidth="1"/>
    <col min="13831" max="13831" width="16.7109375" style="3" bestFit="1" customWidth="1"/>
    <col min="13832" max="13832" width="14.42578125" style="3" bestFit="1" customWidth="1"/>
    <col min="13833" max="13833" width="16.28515625" style="3" customWidth="1"/>
    <col min="13834" max="13834" width="14.7109375" style="3" customWidth="1"/>
    <col min="13835" max="13835" width="16.7109375" style="3" bestFit="1" customWidth="1"/>
    <col min="13836" max="13836" width="16.28515625" style="3" customWidth="1"/>
    <col min="13837" max="13837" width="12.28515625" style="3" customWidth="1"/>
    <col min="13838" max="14081" width="9.140625" style="3"/>
    <col min="14082" max="14082" width="8.85546875" style="3" bestFit="1" customWidth="1"/>
    <col min="14083" max="14083" width="25.85546875" style="3" bestFit="1" customWidth="1"/>
    <col min="14084" max="14084" width="2.7109375" style="3" customWidth="1"/>
    <col min="14085" max="14085" width="0" style="3" hidden="1" customWidth="1"/>
    <col min="14086" max="14086" width="15.5703125" style="3" customWidth="1"/>
    <col min="14087" max="14087" width="16.7109375" style="3" bestFit="1" customWidth="1"/>
    <col min="14088" max="14088" width="14.42578125" style="3" bestFit="1" customWidth="1"/>
    <col min="14089" max="14089" width="16.28515625" style="3" customWidth="1"/>
    <col min="14090" max="14090" width="14.7109375" style="3" customWidth="1"/>
    <col min="14091" max="14091" width="16.7109375" style="3" bestFit="1" customWidth="1"/>
    <col min="14092" max="14092" width="16.28515625" style="3" customWidth="1"/>
    <col min="14093" max="14093" width="12.28515625" style="3" customWidth="1"/>
    <col min="14094" max="14337" width="9.140625" style="3"/>
    <col min="14338" max="14338" width="8.85546875" style="3" bestFit="1" customWidth="1"/>
    <col min="14339" max="14339" width="25.85546875" style="3" bestFit="1" customWidth="1"/>
    <col min="14340" max="14340" width="2.7109375" style="3" customWidth="1"/>
    <col min="14341" max="14341" width="0" style="3" hidden="1" customWidth="1"/>
    <col min="14342" max="14342" width="15.5703125" style="3" customWidth="1"/>
    <col min="14343" max="14343" width="16.7109375" style="3" bestFit="1" customWidth="1"/>
    <col min="14344" max="14344" width="14.42578125" style="3" bestFit="1" customWidth="1"/>
    <col min="14345" max="14345" width="16.28515625" style="3" customWidth="1"/>
    <col min="14346" max="14346" width="14.7109375" style="3" customWidth="1"/>
    <col min="14347" max="14347" width="16.7109375" style="3" bestFit="1" customWidth="1"/>
    <col min="14348" max="14348" width="16.28515625" style="3" customWidth="1"/>
    <col min="14349" max="14349" width="12.28515625" style="3" customWidth="1"/>
    <col min="14350" max="14593" width="9.140625" style="3"/>
    <col min="14594" max="14594" width="8.85546875" style="3" bestFit="1" customWidth="1"/>
    <col min="14595" max="14595" width="25.85546875" style="3" bestFit="1" customWidth="1"/>
    <col min="14596" max="14596" width="2.7109375" style="3" customWidth="1"/>
    <col min="14597" max="14597" width="0" style="3" hidden="1" customWidth="1"/>
    <col min="14598" max="14598" width="15.5703125" style="3" customWidth="1"/>
    <col min="14599" max="14599" width="16.7109375" style="3" bestFit="1" customWidth="1"/>
    <col min="14600" max="14600" width="14.42578125" style="3" bestFit="1" customWidth="1"/>
    <col min="14601" max="14601" width="16.28515625" style="3" customWidth="1"/>
    <col min="14602" max="14602" width="14.7109375" style="3" customWidth="1"/>
    <col min="14603" max="14603" width="16.7109375" style="3" bestFit="1" customWidth="1"/>
    <col min="14604" max="14604" width="16.28515625" style="3" customWidth="1"/>
    <col min="14605" max="14605" width="12.28515625" style="3" customWidth="1"/>
    <col min="14606" max="14849" width="9.140625" style="3"/>
    <col min="14850" max="14850" width="8.85546875" style="3" bestFit="1" customWidth="1"/>
    <col min="14851" max="14851" width="25.85546875" style="3" bestFit="1" customWidth="1"/>
    <col min="14852" max="14852" width="2.7109375" style="3" customWidth="1"/>
    <col min="14853" max="14853" width="0" style="3" hidden="1" customWidth="1"/>
    <col min="14854" max="14854" width="15.5703125" style="3" customWidth="1"/>
    <col min="14855" max="14855" width="16.7109375" style="3" bestFit="1" customWidth="1"/>
    <col min="14856" max="14856" width="14.42578125" style="3" bestFit="1" customWidth="1"/>
    <col min="14857" max="14857" width="16.28515625" style="3" customWidth="1"/>
    <col min="14858" max="14858" width="14.7109375" style="3" customWidth="1"/>
    <col min="14859" max="14859" width="16.7109375" style="3" bestFit="1" customWidth="1"/>
    <col min="14860" max="14860" width="16.28515625" style="3" customWidth="1"/>
    <col min="14861" max="14861" width="12.28515625" style="3" customWidth="1"/>
    <col min="14862" max="15105" width="9.140625" style="3"/>
    <col min="15106" max="15106" width="8.85546875" style="3" bestFit="1" customWidth="1"/>
    <col min="15107" max="15107" width="25.85546875" style="3" bestFit="1" customWidth="1"/>
    <col min="15108" max="15108" width="2.7109375" style="3" customWidth="1"/>
    <col min="15109" max="15109" width="0" style="3" hidden="1" customWidth="1"/>
    <col min="15110" max="15110" width="15.5703125" style="3" customWidth="1"/>
    <col min="15111" max="15111" width="16.7109375" style="3" bestFit="1" customWidth="1"/>
    <col min="15112" max="15112" width="14.42578125" style="3" bestFit="1" customWidth="1"/>
    <col min="15113" max="15113" width="16.28515625" style="3" customWidth="1"/>
    <col min="15114" max="15114" width="14.7109375" style="3" customWidth="1"/>
    <col min="15115" max="15115" width="16.7109375" style="3" bestFit="1" customWidth="1"/>
    <col min="15116" max="15116" width="16.28515625" style="3" customWidth="1"/>
    <col min="15117" max="15117" width="12.28515625" style="3" customWidth="1"/>
    <col min="15118" max="15361" width="9.140625" style="3"/>
    <col min="15362" max="15362" width="8.85546875" style="3" bestFit="1" customWidth="1"/>
    <col min="15363" max="15363" width="25.85546875" style="3" bestFit="1" customWidth="1"/>
    <col min="15364" max="15364" width="2.7109375" style="3" customWidth="1"/>
    <col min="15365" max="15365" width="0" style="3" hidden="1" customWidth="1"/>
    <col min="15366" max="15366" width="15.5703125" style="3" customWidth="1"/>
    <col min="15367" max="15367" width="16.7109375" style="3" bestFit="1" customWidth="1"/>
    <col min="15368" max="15368" width="14.42578125" style="3" bestFit="1" customWidth="1"/>
    <col min="15369" max="15369" width="16.28515625" style="3" customWidth="1"/>
    <col min="15370" max="15370" width="14.7109375" style="3" customWidth="1"/>
    <col min="15371" max="15371" width="16.7109375" style="3" bestFit="1" customWidth="1"/>
    <col min="15372" max="15372" width="16.28515625" style="3" customWidth="1"/>
    <col min="15373" max="15373" width="12.28515625" style="3" customWidth="1"/>
    <col min="15374" max="15617" width="9.140625" style="3"/>
    <col min="15618" max="15618" width="8.85546875" style="3" bestFit="1" customWidth="1"/>
    <col min="15619" max="15619" width="25.85546875" style="3" bestFit="1" customWidth="1"/>
    <col min="15620" max="15620" width="2.7109375" style="3" customWidth="1"/>
    <col min="15621" max="15621" width="0" style="3" hidden="1" customWidth="1"/>
    <col min="15622" max="15622" width="15.5703125" style="3" customWidth="1"/>
    <col min="15623" max="15623" width="16.7109375" style="3" bestFit="1" customWidth="1"/>
    <col min="15624" max="15624" width="14.42578125" style="3" bestFit="1" customWidth="1"/>
    <col min="15625" max="15625" width="16.28515625" style="3" customWidth="1"/>
    <col min="15626" max="15626" width="14.7109375" style="3" customWidth="1"/>
    <col min="15627" max="15627" width="16.7109375" style="3" bestFit="1" customWidth="1"/>
    <col min="15628" max="15628" width="16.28515625" style="3" customWidth="1"/>
    <col min="15629" max="15629" width="12.28515625" style="3" customWidth="1"/>
    <col min="15630" max="15873" width="9.140625" style="3"/>
    <col min="15874" max="15874" width="8.85546875" style="3" bestFit="1" customWidth="1"/>
    <col min="15875" max="15875" width="25.85546875" style="3" bestFit="1" customWidth="1"/>
    <col min="15876" max="15876" width="2.7109375" style="3" customWidth="1"/>
    <col min="15877" max="15877" width="0" style="3" hidden="1" customWidth="1"/>
    <col min="15878" max="15878" width="15.5703125" style="3" customWidth="1"/>
    <col min="15879" max="15879" width="16.7109375" style="3" bestFit="1" customWidth="1"/>
    <col min="15880" max="15880" width="14.42578125" style="3" bestFit="1" customWidth="1"/>
    <col min="15881" max="15881" width="16.28515625" style="3" customWidth="1"/>
    <col min="15882" max="15882" width="14.7109375" style="3" customWidth="1"/>
    <col min="15883" max="15883" width="16.7109375" style="3" bestFit="1" customWidth="1"/>
    <col min="15884" max="15884" width="16.28515625" style="3" customWidth="1"/>
    <col min="15885" max="15885" width="12.28515625" style="3" customWidth="1"/>
    <col min="15886" max="16129" width="9.140625" style="3"/>
    <col min="16130" max="16130" width="8.85546875" style="3" bestFit="1" customWidth="1"/>
    <col min="16131" max="16131" width="25.85546875" style="3" bestFit="1" customWidth="1"/>
    <col min="16132" max="16132" width="2.7109375" style="3" customWidth="1"/>
    <col min="16133" max="16133" width="0" style="3" hidden="1" customWidth="1"/>
    <col min="16134" max="16134" width="15.5703125" style="3" customWidth="1"/>
    <col min="16135" max="16135" width="16.7109375" style="3" bestFit="1" customWidth="1"/>
    <col min="16136" max="16136" width="14.42578125" style="3" bestFit="1" customWidth="1"/>
    <col min="16137" max="16137" width="16.28515625" style="3" customWidth="1"/>
    <col min="16138" max="16138" width="14.7109375" style="3" customWidth="1"/>
    <col min="16139" max="16139" width="16.7109375" style="3" bestFit="1" customWidth="1"/>
    <col min="16140" max="16140" width="16.28515625" style="3" customWidth="1"/>
    <col min="16141" max="16141" width="12.28515625" style="3" customWidth="1"/>
    <col min="16142" max="16384" width="9.140625" style="3"/>
  </cols>
  <sheetData>
    <row r="1" spans="1:1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1"/>
      <c r="B2" s="2"/>
      <c r="D2" s="2"/>
      <c r="E2" s="4" t="s">
        <v>0</v>
      </c>
      <c r="F2" s="4"/>
      <c r="G2" s="4"/>
      <c r="H2" s="5"/>
      <c r="I2" s="5"/>
      <c r="J2" s="5"/>
      <c r="K2" s="5"/>
      <c r="L2" s="2"/>
    </row>
    <row r="3" spans="1:13" ht="13.5" thickBot="1">
      <c r="A3" s="6" t="s">
        <v>1</v>
      </c>
      <c r="B3" s="7" t="s">
        <v>2</v>
      </c>
      <c r="C3" s="6"/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</row>
    <row r="4" spans="1:13">
      <c r="A4" s="43" t="s">
        <v>12</v>
      </c>
      <c r="B4" s="8" t="s">
        <v>13</v>
      </c>
      <c r="C4" s="9"/>
      <c r="D4" s="10">
        <v>0</v>
      </c>
      <c r="E4" s="10">
        <v>97596.45</v>
      </c>
      <c r="F4" s="10">
        <v>39988.5</v>
      </c>
      <c r="G4" s="10">
        <v>10762</v>
      </c>
      <c r="H4" s="11">
        <v>271768.8</v>
      </c>
      <c r="I4" s="11">
        <v>121949.05</v>
      </c>
      <c r="J4" s="11">
        <v>203472.11</v>
      </c>
      <c r="K4" s="11">
        <v>20538.5</v>
      </c>
      <c r="L4" s="12">
        <f>SUM(E4:K4)</f>
        <v>766075.41</v>
      </c>
      <c r="M4" s="13"/>
    </row>
    <row r="5" spans="1:13">
      <c r="A5" s="44"/>
      <c r="B5" s="2" t="s">
        <v>14</v>
      </c>
      <c r="C5" s="14"/>
      <c r="D5" s="15">
        <v>0</v>
      </c>
      <c r="E5" s="15">
        <v>81244.899999999994</v>
      </c>
      <c r="F5" s="15">
        <v>34120</v>
      </c>
      <c r="G5" s="15">
        <v>10199.5</v>
      </c>
      <c r="H5" s="16">
        <v>171769.2</v>
      </c>
      <c r="I5" s="16">
        <v>94767.669999999984</v>
      </c>
      <c r="J5" s="16">
        <v>153386.53</v>
      </c>
      <c r="K5" s="16">
        <v>15643.5</v>
      </c>
      <c r="L5" s="17">
        <f>SUM(E5:K5)</f>
        <v>561131.29999999993</v>
      </c>
      <c r="M5" s="13"/>
    </row>
    <row r="6" spans="1:13">
      <c r="A6" s="44"/>
      <c r="B6" s="2" t="s">
        <v>15</v>
      </c>
      <c r="C6" s="14"/>
      <c r="D6" s="15">
        <f>D4-D5</f>
        <v>0</v>
      </c>
      <c r="E6" s="15">
        <f t="shared" ref="E6:L6" si="0">E4-E5</f>
        <v>16351.550000000003</v>
      </c>
      <c r="F6" s="15">
        <f t="shared" si="0"/>
        <v>5868.5</v>
      </c>
      <c r="G6" s="15">
        <f t="shared" si="0"/>
        <v>562.5</v>
      </c>
      <c r="H6" s="15">
        <f t="shared" si="0"/>
        <v>99999.599999999977</v>
      </c>
      <c r="I6" s="15">
        <f t="shared" si="0"/>
        <v>27181.380000000019</v>
      </c>
      <c r="J6" s="15">
        <f t="shared" si="0"/>
        <v>50085.579999999987</v>
      </c>
      <c r="K6" s="15">
        <f t="shared" si="0"/>
        <v>4895</v>
      </c>
      <c r="L6" s="17">
        <f t="shared" si="0"/>
        <v>204944.1100000001</v>
      </c>
      <c r="M6" s="13"/>
    </row>
    <row r="7" spans="1:13" ht="13.5" thickBot="1">
      <c r="A7" s="45"/>
      <c r="B7" s="18" t="s">
        <v>16</v>
      </c>
      <c r="C7" s="19"/>
      <c r="D7" s="19"/>
      <c r="E7" s="20">
        <f t="shared" ref="E7:K7" si="1">E6/E4</f>
        <v>0.16754246696473082</v>
      </c>
      <c r="F7" s="20">
        <f t="shared" si="1"/>
        <v>0.1467546919739425</v>
      </c>
      <c r="G7" s="20">
        <f t="shared" si="1"/>
        <v>5.2267236573127672E-2</v>
      </c>
      <c r="H7" s="20">
        <f t="shared" si="1"/>
        <v>0.36795835283520395</v>
      </c>
      <c r="I7" s="20">
        <f t="shared" si="1"/>
        <v>0.22289128123589333</v>
      </c>
      <c r="J7" s="20">
        <f t="shared" si="1"/>
        <v>0.24615452211116301</v>
      </c>
      <c r="K7" s="20">
        <f t="shared" si="1"/>
        <v>0.23833288701706551</v>
      </c>
      <c r="L7" s="21">
        <f>IF(L4=0,"NA",L6/L4)</f>
        <v>0.26752472057548499</v>
      </c>
    </row>
    <row r="8" spans="1:13">
      <c r="A8" s="43" t="s">
        <v>17</v>
      </c>
      <c r="B8" s="8" t="s">
        <v>13</v>
      </c>
      <c r="C8" s="9"/>
      <c r="D8" s="10" t="e">
        <f>#REF!+#REF!</f>
        <v>#REF!</v>
      </c>
      <c r="E8" s="10">
        <v>185353</v>
      </c>
      <c r="F8" s="10">
        <v>33829.300000000003</v>
      </c>
      <c r="G8" s="10">
        <v>40104</v>
      </c>
      <c r="H8" s="11">
        <v>882592.5</v>
      </c>
      <c r="I8" s="11">
        <v>19614</v>
      </c>
      <c r="J8" s="11">
        <v>97332.5</v>
      </c>
      <c r="K8" s="11">
        <v>18370</v>
      </c>
      <c r="L8" s="12">
        <f>SUM(E8:K8)</f>
        <v>1277195.3</v>
      </c>
      <c r="M8" s="13"/>
    </row>
    <row r="9" spans="1:13">
      <c r="A9" s="44" t="s">
        <v>17</v>
      </c>
      <c r="B9" s="2" t="s">
        <v>14</v>
      </c>
      <c r="C9" s="14"/>
      <c r="D9" s="15" t="e">
        <f>#REF!+#REF!</f>
        <v>#REF!</v>
      </c>
      <c r="E9" s="15">
        <v>134609.06</v>
      </c>
      <c r="F9" s="15">
        <v>26813.3</v>
      </c>
      <c r="G9" s="15">
        <v>28665</v>
      </c>
      <c r="H9" s="16">
        <v>565670.27</v>
      </c>
      <c r="I9" s="16">
        <v>14574</v>
      </c>
      <c r="J9" s="16">
        <v>69392.17</v>
      </c>
      <c r="K9" s="16">
        <v>11150</v>
      </c>
      <c r="L9" s="17">
        <f>SUM(E9:K9)</f>
        <v>850873.8</v>
      </c>
      <c r="M9" s="13"/>
    </row>
    <row r="10" spans="1:13">
      <c r="A10" s="44"/>
      <c r="B10" s="2" t="s">
        <v>15</v>
      </c>
      <c r="C10" s="14"/>
      <c r="D10" s="15" t="e">
        <f t="shared" ref="D10:L10" si="2">D8-D9</f>
        <v>#REF!</v>
      </c>
      <c r="E10" s="15">
        <f t="shared" si="2"/>
        <v>50743.94</v>
      </c>
      <c r="F10" s="15">
        <f t="shared" si="2"/>
        <v>7016.0000000000036</v>
      </c>
      <c r="G10" s="15">
        <f t="shared" si="2"/>
        <v>11439</v>
      </c>
      <c r="H10" s="15">
        <f t="shared" si="2"/>
        <v>316922.23</v>
      </c>
      <c r="I10" s="15">
        <f t="shared" si="2"/>
        <v>5040</v>
      </c>
      <c r="J10" s="15">
        <f t="shared" si="2"/>
        <v>27940.33</v>
      </c>
      <c r="K10" s="15">
        <f t="shared" si="2"/>
        <v>7220</v>
      </c>
      <c r="L10" s="17">
        <f t="shared" si="2"/>
        <v>426321.5</v>
      </c>
      <c r="M10" s="13"/>
    </row>
    <row r="11" spans="1:13" ht="13.5" thickBot="1">
      <c r="A11" s="45" t="s">
        <v>17</v>
      </c>
      <c r="B11" s="18" t="s">
        <v>16</v>
      </c>
      <c r="C11" s="19"/>
      <c r="D11" s="19" t="e">
        <f>#REF!+#REF!</f>
        <v>#REF!</v>
      </c>
      <c r="E11" s="20">
        <f t="shared" ref="E11:K11" si="3">E10/E8</f>
        <v>0.2737691863633176</v>
      </c>
      <c r="F11" s="20">
        <f t="shared" si="3"/>
        <v>0.20739418196652024</v>
      </c>
      <c r="G11" s="20">
        <f t="shared" si="3"/>
        <v>0.28523339317773788</v>
      </c>
      <c r="H11" s="20">
        <f t="shared" si="3"/>
        <v>0.35908103683183346</v>
      </c>
      <c r="I11" s="20">
        <f t="shared" si="3"/>
        <v>0.2569593147751606</v>
      </c>
      <c r="J11" s="20">
        <f t="shared" si="3"/>
        <v>0.28706064264248837</v>
      </c>
      <c r="K11" s="20">
        <f t="shared" si="3"/>
        <v>0.39303211758301576</v>
      </c>
      <c r="L11" s="21">
        <f>IF(L8=0,"NA",L10/L8)</f>
        <v>0.33379507425371829</v>
      </c>
    </row>
    <row r="12" spans="1:13">
      <c r="A12" s="43" t="s">
        <v>18</v>
      </c>
      <c r="B12" s="8" t="s">
        <v>13</v>
      </c>
      <c r="C12" s="9"/>
      <c r="D12" s="10" t="e">
        <f>#REF!+#REF!</f>
        <v>#REF!</v>
      </c>
      <c r="E12" s="10">
        <v>121560</v>
      </c>
      <c r="F12" s="10">
        <v>28954</v>
      </c>
      <c r="G12" s="10">
        <v>22489</v>
      </c>
      <c r="H12" s="11">
        <v>307158.3</v>
      </c>
      <c r="I12" s="11">
        <v>46578</v>
      </c>
      <c r="J12" s="11">
        <v>190925</v>
      </c>
      <c r="K12" s="11">
        <v>11415</v>
      </c>
      <c r="L12" s="12">
        <f>SUM(E12:K12)</f>
        <v>729079.3</v>
      </c>
      <c r="M12" s="13"/>
    </row>
    <row r="13" spans="1:13">
      <c r="A13" s="44" t="s">
        <v>18</v>
      </c>
      <c r="B13" s="2" t="s">
        <v>14</v>
      </c>
      <c r="C13" s="14"/>
      <c r="D13" s="15" t="e">
        <f>#REF!+#REF!</f>
        <v>#REF!</v>
      </c>
      <c r="E13" s="15">
        <v>75988</v>
      </c>
      <c r="F13" s="15">
        <v>24318.25</v>
      </c>
      <c r="G13" s="15">
        <v>13898.5</v>
      </c>
      <c r="H13" s="16">
        <v>161830.39999999999</v>
      </c>
      <c r="I13" s="16">
        <v>32464.89</v>
      </c>
      <c r="J13" s="16">
        <v>118843.27999999998</v>
      </c>
      <c r="K13" s="16">
        <v>6314.5</v>
      </c>
      <c r="L13" s="17">
        <f>SUM(E13:K13)</f>
        <v>433657.82</v>
      </c>
      <c r="M13" s="13"/>
    </row>
    <row r="14" spans="1:13">
      <c r="A14" s="44"/>
      <c r="B14" s="2" t="s">
        <v>15</v>
      </c>
      <c r="C14" s="14"/>
      <c r="D14" s="15" t="e">
        <f t="shared" ref="D14:L14" si="4">D12-D13</f>
        <v>#REF!</v>
      </c>
      <c r="E14" s="15">
        <f t="shared" si="4"/>
        <v>45572</v>
      </c>
      <c r="F14" s="15">
        <f t="shared" si="4"/>
        <v>4635.75</v>
      </c>
      <c r="G14" s="15">
        <f t="shared" si="4"/>
        <v>8590.5</v>
      </c>
      <c r="H14" s="15">
        <f t="shared" si="4"/>
        <v>145327.9</v>
      </c>
      <c r="I14" s="15">
        <f t="shared" si="4"/>
        <v>14113.11</v>
      </c>
      <c r="J14" s="15">
        <f t="shared" si="4"/>
        <v>72081.720000000016</v>
      </c>
      <c r="K14" s="15">
        <f t="shared" si="4"/>
        <v>5100.5</v>
      </c>
      <c r="L14" s="17">
        <f t="shared" si="4"/>
        <v>295421.48000000004</v>
      </c>
      <c r="M14" s="13"/>
    </row>
    <row r="15" spans="1:13" ht="13.5" thickBot="1">
      <c r="A15" s="45" t="s">
        <v>18</v>
      </c>
      <c r="B15" s="18" t="s">
        <v>16</v>
      </c>
      <c r="C15" s="19"/>
      <c r="D15" s="19" t="e">
        <f>#REF!</f>
        <v>#REF!</v>
      </c>
      <c r="E15" s="20">
        <f t="shared" ref="E15:K15" si="5">E14/E12</f>
        <v>0.37489305692662062</v>
      </c>
      <c r="F15" s="20">
        <f t="shared" si="5"/>
        <v>0.16010741175657942</v>
      </c>
      <c r="G15" s="20">
        <f t="shared" si="5"/>
        <v>0.38198674907732671</v>
      </c>
      <c r="H15" s="20">
        <f t="shared" si="5"/>
        <v>0.47313681577219302</v>
      </c>
      <c r="I15" s="20">
        <f t="shared" si="5"/>
        <v>0.30299948473528276</v>
      </c>
      <c r="J15" s="20">
        <f t="shared" si="5"/>
        <v>0.37753945266465899</v>
      </c>
      <c r="K15" s="20">
        <f t="shared" si="5"/>
        <v>0.44682435392028036</v>
      </c>
      <c r="L15" s="21">
        <f>IF(L12=0,"NA",L14/L12)</f>
        <v>0.40519800795331867</v>
      </c>
    </row>
    <row r="16" spans="1:13">
      <c r="A16" s="43" t="s">
        <v>19</v>
      </c>
      <c r="B16" s="8" t="s">
        <v>13</v>
      </c>
      <c r="C16" s="9"/>
      <c r="D16" s="10" t="e">
        <f>#REF!+#REF!</f>
        <v>#REF!</v>
      </c>
      <c r="E16" s="10">
        <v>178395</v>
      </c>
      <c r="F16" s="10">
        <v>27631</v>
      </c>
      <c r="G16" s="10">
        <v>12596.5</v>
      </c>
      <c r="H16" s="11">
        <v>371463.75</v>
      </c>
      <c r="I16" s="11">
        <v>232501</v>
      </c>
      <c r="J16" s="11">
        <v>172321</v>
      </c>
      <c r="K16" s="11">
        <v>12300</v>
      </c>
      <c r="L16" s="12">
        <f>SUM(E16:K16)</f>
        <v>1007208.25</v>
      </c>
      <c r="M16" s="13"/>
    </row>
    <row r="17" spans="1:13">
      <c r="A17" s="44" t="s">
        <v>19</v>
      </c>
      <c r="B17" s="2" t="s">
        <v>14</v>
      </c>
      <c r="C17" s="14"/>
      <c r="D17" s="15" t="e">
        <f>#REF!+#REF!</f>
        <v>#REF!</v>
      </c>
      <c r="E17" s="15">
        <v>146938</v>
      </c>
      <c r="F17" s="15">
        <v>22111.5</v>
      </c>
      <c r="G17" s="15">
        <v>2325</v>
      </c>
      <c r="H17" s="16">
        <v>274392.30000000005</v>
      </c>
      <c r="I17" s="16">
        <v>166196.93</v>
      </c>
      <c r="J17" s="16">
        <v>117902.15999999999</v>
      </c>
      <c r="K17" s="16">
        <v>8325</v>
      </c>
      <c r="L17" s="17">
        <f>SUM(E17:K17)</f>
        <v>738190.89</v>
      </c>
      <c r="M17" s="13"/>
    </row>
    <row r="18" spans="1:13">
      <c r="A18" s="44"/>
      <c r="B18" s="2" t="s">
        <v>15</v>
      </c>
      <c r="C18" s="14"/>
      <c r="D18" s="15" t="e">
        <f t="shared" ref="D18:L18" si="6">D16-D17</f>
        <v>#REF!</v>
      </c>
      <c r="E18" s="15">
        <f t="shared" si="6"/>
        <v>31457</v>
      </c>
      <c r="F18" s="15">
        <f t="shared" si="6"/>
        <v>5519.5</v>
      </c>
      <c r="G18" s="15">
        <f t="shared" si="6"/>
        <v>10271.5</v>
      </c>
      <c r="H18" s="15">
        <f t="shared" si="6"/>
        <v>97071.449999999953</v>
      </c>
      <c r="I18" s="15">
        <f t="shared" si="6"/>
        <v>66304.070000000007</v>
      </c>
      <c r="J18" s="15">
        <f t="shared" si="6"/>
        <v>54418.840000000011</v>
      </c>
      <c r="K18" s="15">
        <f t="shared" si="6"/>
        <v>3975</v>
      </c>
      <c r="L18" s="17">
        <f t="shared" si="6"/>
        <v>269017.36</v>
      </c>
      <c r="M18" s="13"/>
    </row>
    <row r="19" spans="1:13" ht="13.5" thickBot="1">
      <c r="A19" s="45" t="s">
        <v>19</v>
      </c>
      <c r="B19" s="18" t="s">
        <v>16</v>
      </c>
      <c r="C19" s="19"/>
      <c r="D19" s="19" t="e">
        <f>#REF!+#REF!</f>
        <v>#REF!</v>
      </c>
      <c r="E19" s="20">
        <f t="shared" ref="E19:L19" si="7">IF(E16=0,"NA",E18/E16)</f>
        <v>0.1763334174164074</v>
      </c>
      <c r="F19" s="20">
        <f t="shared" si="7"/>
        <v>0.19975751872896386</v>
      </c>
      <c r="G19" s="20">
        <f t="shared" si="7"/>
        <v>0.81542491962052954</v>
      </c>
      <c r="H19" s="20">
        <f t="shared" si="7"/>
        <v>0.26132146138082102</v>
      </c>
      <c r="I19" s="20">
        <f t="shared" si="7"/>
        <v>0.28517756912873499</v>
      </c>
      <c r="J19" s="20">
        <f t="shared" si="7"/>
        <v>0.31579923514835689</v>
      </c>
      <c r="K19" s="20">
        <f t="shared" si="7"/>
        <v>0.32317073170731708</v>
      </c>
      <c r="L19" s="21">
        <f t="shared" si="7"/>
        <v>0.26709209341762241</v>
      </c>
    </row>
    <row r="20" spans="1:13">
      <c r="A20" s="43" t="s">
        <v>20</v>
      </c>
      <c r="B20" s="8" t="s">
        <v>13</v>
      </c>
      <c r="C20" s="9"/>
      <c r="D20" s="10" t="e">
        <f>#REF!+#REF!</f>
        <v>#REF!</v>
      </c>
      <c r="E20" s="10">
        <v>115031.7</v>
      </c>
      <c r="F20" s="10">
        <v>27997</v>
      </c>
      <c r="G20" s="10">
        <v>15808.5</v>
      </c>
      <c r="H20" s="11">
        <v>200640</v>
      </c>
      <c r="I20" s="11">
        <v>14028</v>
      </c>
      <c r="J20" s="11">
        <v>179402</v>
      </c>
      <c r="K20" s="11">
        <v>47325</v>
      </c>
      <c r="L20" s="12">
        <f>SUM(E20:K20)</f>
        <v>600232.19999999995</v>
      </c>
      <c r="M20" s="13"/>
    </row>
    <row r="21" spans="1:13">
      <c r="A21" s="44" t="s">
        <v>20</v>
      </c>
      <c r="B21" s="2" t="s">
        <v>14</v>
      </c>
      <c r="C21" s="14"/>
      <c r="D21" s="15" t="e">
        <f>#REF!+#REF!</f>
        <v>#REF!</v>
      </c>
      <c r="E21" s="15">
        <v>70270</v>
      </c>
      <c r="F21" s="15">
        <v>12467.5</v>
      </c>
      <c r="G21" s="15">
        <v>7843.5</v>
      </c>
      <c r="H21" s="16">
        <v>99571.5</v>
      </c>
      <c r="I21" s="16">
        <v>9002</v>
      </c>
      <c r="J21" s="16">
        <v>110862.83000000002</v>
      </c>
      <c r="K21" s="16">
        <v>30110</v>
      </c>
      <c r="L21" s="17">
        <f>SUM(E21:K21)</f>
        <v>340127.33</v>
      </c>
      <c r="M21" s="13"/>
    </row>
    <row r="22" spans="1:13">
      <c r="A22" s="44"/>
      <c r="B22" s="2" t="s">
        <v>15</v>
      </c>
      <c r="C22" s="14"/>
      <c r="D22" s="15" t="e">
        <f t="shared" ref="D22:L22" si="8">D20-D21</f>
        <v>#REF!</v>
      </c>
      <c r="E22" s="15">
        <f t="shared" si="8"/>
        <v>44761.7</v>
      </c>
      <c r="F22" s="15">
        <f t="shared" si="8"/>
        <v>15529.5</v>
      </c>
      <c r="G22" s="15">
        <f t="shared" si="8"/>
        <v>7965</v>
      </c>
      <c r="H22" s="15">
        <f t="shared" si="8"/>
        <v>101068.5</v>
      </c>
      <c r="I22" s="15">
        <f t="shared" si="8"/>
        <v>5026</v>
      </c>
      <c r="J22" s="15">
        <f t="shared" si="8"/>
        <v>68539.169999999984</v>
      </c>
      <c r="K22" s="15">
        <f t="shared" si="8"/>
        <v>17215</v>
      </c>
      <c r="L22" s="17">
        <f t="shared" si="8"/>
        <v>260104.86999999994</v>
      </c>
      <c r="M22" s="13"/>
    </row>
    <row r="23" spans="1:13" ht="13.5" thickBot="1">
      <c r="A23" s="45" t="s">
        <v>20</v>
      </c>
      <c r="B23" s="18" t="s">
        <v>16</v>
      </c>
      <c r="C23" s="19"/>
      <c r="D23" s="19" t="e">
        <f>#REF!+#REF!</f>
        <v>#REF!</v>
      </c>
      <c r="E23" s="20">
        <f t="shared" ref="E23:L23" si="9">IF(E20=0,"NA",E22/E20)</f>
        <v>0.38912491078546174</v>
      </c>
      <c r="F23" s="20">
        <f t="shared" si="9"/>
        <v>0.55468443047469373</v>
      </c>
      <c r="G23" s="20">
        <f t="shared" si="9"/>
        <v>0.50384286934244238</v>
      </c>
      <c r="H23" s="20">
        <f t="shared" si="9"/>
        <v>0.50373056220095691</v>
      </c>
      <c r="I23" s="20">
        <f t="shared" si="9"/>
        <v>0.35828343313373251</v>
      </c>
      <c r="J23" s="20">
        <f t="shared" si="9"/>
        <v>0.38204239640583709</v>
      </c>
      <c r="K23" s="20">
        <f t="shared" si="9"/>
        <v>0.36376122556788165</v>
      </c>
      <c r="L23" s="21">
        <f t="shared" si="9"/>
        <v>0.43334041392647704</v>
      </c>
    </row>
    <row r="24" spans="1:13">
      <c r="A24" s="43" t="s">
        <v>21</v>
      </c>
      <c r="B24" s="8" t="s">
        <v>13</v>
      </c>
      <c r="C24" s="9"/>
      <c r="D24" s="10" t="e">
        <f>#REF!+#REF!</f>
        <v>#REF!</v>
      </c>
      <c r="E24" s="10">
        <v>164182.5</v>
      </c>
      <c r="F24" s="10">
        <v>19774.5</v>
      </c>
      <c r="G24" s="10">
        <v>15386</v>
      </c>
      <c r="H24" s="11">
        <v>1202204.8999999999</v>
      </c>
      <c r="I24" s="11">
        <v>5880</v>
      </c>
      <c r="J24" s="11">
        <v>132599</v>
      </c>
      <c r="K24" s="11">
        <v>18050</v>
      </c>
      <c r="L24" s="12">
        <f>SUM(E24:K24)</f>
        <v>1558076.9</v>
      </c>
      <c r="M24" s="13"/>
    </row>
    <row r="25" spans="1:13">
      <c r="A25" s="44" t="s">
        <v>21</v>
      </c>
      <c r="B25" s="2" t="s">
        <v>14</v>
      </c>
      <c r="C25" s="14"/>
      <c r="D25" s="15" t="e">
        <f>#REF!+#REF!</f>
        <v>#REF!</v>
      </c>
      <c r="E25" s="15">
        <v>99116.99</v>
      </c>
      <c r="F25" s="15">
        <v>10986</v>
      </c>
      <c r="G25" s="15">
        <v>6707.49</v>
      </c>
      <c r="H25" s="16">
        <v>655628.82999999984</v>
      </c>
      <c r="I25" s="16">
        <v>2775</v>
      </c>
      <c r="J25" s="16">
        <v>68826</v>
      </c>
      <c r="K25" s="16">
        <v>9400</v>
      </c>
      <c r="L25" s="17">
        <f>SUM(E25:K25)</f>
        <v>853440.30999999982</v>
      </c>
      <c r="M25" s="13"/>
    </row>
    <row r="26" spans="1:13">
      <c r="A26" s="44"/>
      <c r="B26" s="2" t="s">
        <v>15</v>
      </c>
      <c r="C26" s="14"/>
      <c r="D26" s="15" t="e">
        <f t="shared" ref="D26:L26" si="10">D24-D25</f>
        <v>#REF!</v>
      </c>
      <c r="E26" s="15">
        <f t="shared" si="10"/>
        <v>65065.509999999995</v>
      </c>
      <c r="F26" s="15">
        <f t="shared" si="10"/>
        <v>8788.5</v>
      </c>
      <c r="G26" s="15">
        <f t="shared" si="10"/>
        <v>8678.51</v>
      </c>
      <c r="H26" s="15">
        <f t="shared" si="10"/>
        <v>546576.07000000007</v>
      </c>
      <c r="I26" s="15">
        <f t="shared" si="10"/>
        <v>3105</v>
      </c>
      <c r="J26" s="15">
        <f t="shared" si="10"/>
        <v>63773</v>
      </c>
      <c r="K26" s="15">
        <f t="shared" si="10"/>
        <v>8650</v>
      </c>
      <c r="L26" s="17">
        <f t="shared" si="10"/>
        <v>704636.59000000008</v>
      </c>
      <c r="M26" s="13"/>
    </row>
    <row r="27" spans="1:13" ht="13.5" thickBot="1">
      <c r="A27" s="45" t="s">
        <v>21</v>
      </c>
      <c r="B27" s="18" t="s">
        <v>16</v>
      </c>
      <c r="C27" s="19"/>
      <c r="D27" s="19" t="e">
        <f>#REF!+#REF!</f>
        <v>#REF!</v>
      </c>
      <c r="E27" s="20">
        <f t="shared" ref="E27:L27" si="11">IF(E24=0,"NA",E26/E24)</f>
        <v>0.3962999101609489</v>
      </c>
      <c r="F27" s="20">
        <f t="shared" si="11"/>
        <v>0.44443601608131683</v>
      </c>
      <c r="G27" s="20">
        <f t="shared" si="11"/>
        <v>0.56405238528532431</v>
      </c>
      <c r="H27" s="20">
        <f t="shared" si="11"/>
        <v>0.45464468660874707</v>
      </c>
      <c r="I27" s="20">
        <f t="shared" si="11"/>
        <v>0.52806122448979587</v>
      </c>
      <c r="J27" s="20">
        <f t="shared" si="11"/>
        <v>0.48094631181230629</v>
      </c>
      <c r="K27" s="20">
        <f t="shared" si="11"/>
        <v>0.47922437673130192</v>
      </c>
      <c r="L27" s="21">
        <f t="shared" si="11"/>
        <v>0.45224763296343085</v>
      </c>
    </row>
    <row r="28" spans="1:13">
      <c r="A28" s="43" t="s">
        <v>22</v>
      </c>
      <c r="B28" s="8" t="s">
        <v>13</v>
      </c>
      <c r="C28" s="9"/>
      <c r="D28" s="10" t="e">
        <f>#REF!+#REF!</f>
        <v>#REF!</v>
      </c>
      <c r="E28" s="10">
        <v>122342</v>
      </c>
      <c r="F28" s="10">
        <v>26897.5</v>
      </c>
      <c r="G28" s="10">
        <v>12678</v>
      </c>
      <c r="H28" s="11">
        <v>146593.62</v>
      </c>
      <c r="I28" s="11">
        <v>9590</v>
      </c>
      <c r="J28" s="11">
        <v>170048</v>
      </c>
      <c r="K28" s="11">
        <v>43080</v>
      </c>
      <c r="L28" s="12">
        <f>SUM(E28:K28)</f>
        <v>531229.12</v>
      </c>
      <c r="M28" s="13"/>
    </row>
    <row r="29" spans="1:13">
      <c r="A29" s="44" t="s">
        <v>22</v>
      </c>
      <c r="B29" s="2" t="s">
        <v>14</v>
      </c>
      <c r="C29" s="14"/>
      <c r="D29" s="15" t="e">
        <f>#REF!+#REF!</f>
        <v>#REF!</v>
      </c>
      <c r="E29" s="15">
        <v>94122.45</v>
      </c>
      <c r="F29" s="15">
        <v>21386.6</v>
      </c>
      <c r="G29" s="15">
        <v>6046.5</v>
      </c>
      <c r="H29" s="16">
        <v>88118.06</v>
      </c>
      <c r="I29" s="16">
        <v>5530</v>
      </c>
      <c r="J29" s="16">
        <v>93897</v>
      </c>
      <c r="K29" s="16">
        <v>23804</v>
      </c>
      <c r="L29" s="17">
        <f>SUM(E29:K29)</f>
        <v>332904.61</v>
      </c>
      <c r="M29" s="13"/>
    </row>
    <row r="30" spans="1:13">
      <c r="A30" s="44"/>
      <c r="B30" s="2" t="s">
        <v>15</v>
      </c>
      <c r="C30" s="14"/>
      <c r="D30" s="15" t="e">
        <f t="shared" ref="D30:L30" si="12">D28-D29</f>
        <v>#REF!</v>
      </c>
      <c r="E30" s="15">
        <f t="shared" si="12"/>
        <v>28219.550000000003</v>
      </c>
      <c r="F30" s="15">
        <f t="shared" si="12"/>
        <v>5510.9000000000015</v>
      </c>
      <c r="G30" s="15">
        <f t="shared" si="12"/>
        <v>6631.5</v>
      </c>
      <c r="H30" s="15">
        <f t="shared" si="12"/>
        <v>58475.56</v>
      </c>
      <c r="I30" s="15">
        <f t="shared" si="12"/>
        <v>4060</v>
      </c>
      <c r="J30" s="15">
        <f t="shared" si="12"/>
        <v>76151</v>
      </c>
      <c r="K30" s="15">
        <f t="shared" si="12"/>
        <v>19276</v>
      </c>
      <c r="L30" s="17">
        <f t="shared" si="12"/>
        <v>198324.51</v>
      </c>
      <c r="M30" s="13"/>
    </row>
    <row r="31" spans="1:13" ht="13.5" thickBot="1">
      <c r="A31" s="45" t="s">
        <v>22</v>
      </c>
      <c r="B31" s="18" t="s">
        <v>16</v>
      </c>
      <c r="C31" s="19"/>
      <c r="D31" s="19" t="e">
        <f>#REF!</f>
        <v>#REF!</v>
      </c>
      <c r="E31" s="20">
        <f t="shared" ref="E31:L31" si="13">IF(E28=0,"NA",E30/E28)</f>
        <v>0.23066117931699665</v>
      </c>
      <c r="F31" s="20">
        <f t="shared" si="13"/>
        <v>0.2048852123803328</v>
      </c>
      <c r="G31" s="20">
        <f t="shared" si="13"/>
        <v>0.52307146237576907</v>
      </c>
      <c r="H31" s="20">
        <f t="shared" si="13"/>
        <v>0.39889566817437211</v>
      </c>
      <c r="I31" s="20">
        <f t="shared" si="13"/>
        <v>0.42335766423357662</v>
      </c>
      <c r="J31" s="20">
        <f t="shared" si="13"/>
        <v>0.44782061535566431</v>
      </c>
      <c r="K31" s="20">
        <f t="shared" si="13"/>
        <v>0.44744661095636024</v>
      </c>
      <c r="L31" s="21">
        <f t="shared" si="13"/>
        <v>0.37333139794746195</v>
      </c>
    </row>
    <row r="32" spans="1:13">
      <c r="A32" s="43" t="s">
        <v>23</v>
      </c>
      <c r="B32" s="8" t="s">
        <v>13</v>
      </c>
      <c r="C32" s="9"/>
      <c r="D32" s="10" t="e">
        <f>#REF!+#REF!</f>
        <v>#REF!</v>
      </c>
      <c r="E32" s="10">
        <v>118838.5</v>
      </c>
      <c r="F32" s="10">
        <v>57871</v>
      </c>
      <c r="G32" s="10">
        <v>17649</v>
      </c>
      <c r="H32" s="11">
        <v>1597651.85</v>
      </c>
      <c r="I32" s="11">
        <v>99587</v>
      </c>
      <c r="J32" s="11">
        <v>211203</v>
      </c>
      <c r="K32" s="11">
        <v>24865</v>
      </c>
      <c r="L32" s="12">
        <f>SUM(E32:K32)</f>
        <v>2127665.35</v>
      </c>
      <c r="M32" s="22"/>
    </row>
    <row r="33" spans="1:13">
      <c r="A33" s="44" t="s">
        <v>23</v>
      </c>
      <c r="B33" s="2" t="s">
        <v>14</v>
      </c>
      <c r="C33" s="14"/>
      <c r="D33" s="15" t="e">
        <f>#REF!+#REF!</f>
        <v>#REF!</v>
      </c>
      <c r="E33" s="15">
        <v>57318</v>
      </c>
      <c r="F33" s="15">
        <v>27250.5</v>
      </c>
      <c r="G33" s="15">
        <v>4662</v>
      </c>
      <c r="H33" s="16">
        <v>1120442.7000000002</v>
      </c>
      <c r="I33" s="16">
        <v>54812</v>
      </c>
      <c r="J33" s="16">
        <v>110567.25</v>
      </c>
      <c r="K33" s="16">
        <v>12970.04</v>
      </c>
      <c r="L33" s="17">
        <f>SUM(E33:K33)</f>
        <v>1388022.4900000002</v>
      </c>
      <c r="M33" s="13"/>
    </row>
    <row r="34" spans="1:13">
      <c r="A34" s="44"/>
      <c r="B34" s="2" t="s">
        <v>15</v>
      </c>
      <c r="C34" s="14"/>
      <c r="D34" s="15" t="e">
        <f t="shared" ref="D34:L34" si="14">D32-D33</f>
        <v>#REF!</v>
      </c>
      <c r="E34" s="15">
        <f t="shared" si="14"/>
        <v>61520.5</v>
      </c>
      <c r="F34" s="15">
        <f t="shared" si="14"/>
        <v>30620.5</v>
      </c>
      <c r="G34" s="15">
        <f t="shared" si="14"/>
        <v>12987</v>
      </c>
      <c r="H34" s="15">
        <f t="shared" si="14"/>
        <v>477209.14999999991</v>
      </c>
      <c r="I34" s="15">
        <f t="shared" si="14"/>
        <v>44775</v>
      </c>
      <c r="J34" s="15">
        <f t="shared" si="14"/>
        <v>100635.75</v>
      </c>
      <c r="K34" s="15">
        <f t="shared" si="14"/>
        <v>11894.96</v>
      </c>
      <c r="L34" s="17">
        <f t="shared" si="14"/>
        <v>739642.85999999987</v>
      </c>
      <c r="M34" s="13"/>
    </row>
    <row r="35" spans="1:13" ht="13.5" thickBot="1">
      <c r="A35" s="45" t="s">
        <v>23</v>
      </c>
      <c r="B35" s="18" t="s">
        <v>16</v>
      </c>
      <c r="C35" s="19"/>
      <c r="D35" s="19" t="e">
        <f>#REF!+#REF!</f>
        <v>#REF!</v>
      </c>
      <c r="E35" s="20">
        <f t="shared" ref="E35:L35" si="15">IF(E32=0,"NA",E34/E32)</f>
        <v>0.51768155942728999</v>
      </c>
      <c r="F35" s="20">
        <f t="shared" si="15"/>
        <v>0.52911648321266269</v>
      </c>
      <c r="G35" s="20">
        <f t="shared" si="15"/>
        <v>0.73584905660377353</v>
      </c>
      <c r="H35" s="20">
        <f t="shared" si="15"/>
        <v>0.29869408031543287</v>
      </c>
      <c r="I35" s="20">
        <f t="shared" si="15"/>
        <v>0.44960687639953006</v>
      </c>
      <c r="J35" s="20">
        <f t="shared" si="15"/>
        <v>0.47648826010994161</v>
      </c>
      <c r="K35" s="20">
        <f t="shared" si="15"/>
        <v>0.47838166096923385</v>
      </c>
      <c r="L35" s="21">
        <f t="shared" si="15"/>
        <v>0.34763120055510599</v>
      </c>
    </row>
    <row r="36" spans="1:13">
      <c r="A36" s="43" t="s">
        <v>24</v>
      </c>
      <c r="B36" s="8" t="s">
        <v>13</v>
      </c>
      <c r="C36" s="9"/>
      <c r="D36" s="10" t="e">
        <f>#REF!</f>
        <v>#REF!</v>
      </c>
      <c r="E36" s="10">
        <v>222174.5</v>
      </c>
      <c r="F36" s="10">
        <v>44849.5</v>
      </c>
      <c r="G36" s="10">
        <v>20351.5</v>
      </c>
      <c r="H36" s="11">
        <v>314739.5</v>
      </c>
      <c r="I36" s="11">
        <v>71162</v>
      </c>
      <c r="J36" s="11">
        <v>144135</v>
      </c>
      <c r="K36" s="11">
        <v>5075</v>
      </c>
      <c r="L36" s="12">
        <f>SUM(E36:K36)</f>
        <v>822487</v>
      </c>
      <c r="M36" s="13"/>
    </row>
    <row r="37" spans="1:13">
      <c r="A37" s="44" t="s">
        <v>24</v>
      </c>
      <c r="B37" s="2" t="s">
        <v>14</v>
      </c>
      <c r="C37" s="14"/>
      <c r="D37" s="15" t="e">
        <f>#REF!</f>
        <v>#REF!</v>
      </c>
      <c r="E37" s="15">
        <v>159873.46000000002</v>
      </c>
      <c r="F37" s="15">
        <v>20345.5</v>
      </c>
      <c r="G37" s="15">
        <v>12820.5</v>
      </c>
      <c r="H37" s="16">
        <v>192803.69</v>
      </c>
      <c r="I37" s="16">
        <v>40404</v>
      </c>
      <c r="J37" s="16">
        <v>78398.400000000009</v>
      </c>
      <c r="K37" s="16">
        <v>2125</v>
      </c>
      <c r="L37" s="17">
        <f>SUM(E37:K37)</f>
        <v>506770.55000000005</v>
      </c>
      <c r="M37" s="13"/>
    </row>
    <row r="38" spans="1:13">
      <c r="A38" s="44"/>
      <c r="B38" s="2" t="s">
        <v>15</v>
      </c>
      <c r="C38" s="14"/>
      <c r="D38" s="15" t="e">
        <f t="shared" ref="D38:L38" si="16">D36-D37</f>
        <v>#REF!</v>
      </c>
      <c r="E38" s="15">
        <f t="shared" si="16"/>
        <v>62301.039999999979</v>
      </c>
      <c r="F38" s="15">
        <f t="shared" si="16"/>
        <v>24504</v>
      </c>
      <c r="G38" s="15">
        <f t="shared" si="16"/>
        <v>7531</v>
      </c>
      <c r="H38" s="15">
        <f t="shared" si="16"/>
        <v>121935.81</v>
      </c>
      <c r="I38" s="15">
        <f t="shared" si="16"/>
        <v>30758</v>
      </c>
      <c r="J38" s="15">
        <f t="shared" si="16"/>
        <v>65736.599999999991</v>
      </c>
      <c r="K38" s="15">
        <f t="shared" si="16"/>
        <v>2950</v>
      </c>
      <c r="L38" s="17">
        <f t="shared" si="16"/>
        <v>315716.44999999995</v>
      </c>
      <c r="M38" s="13"/>
    </row>
    <row r="39" spans="1:13" ht="13.5" thickBot="1">
      <c r="A39" s="45" t="s">
        <v>24</v>
      </c>
      <c r="B39" s="18" t="s">
        <v>16</v>
      </c>
      <c r="C39" s="19"/>
      <c r="D39" s="19" t="e">
        <f>#REF!</f>
        <v>#REF!</v>
      </c>
      <c r="E39" s="20">
        <f t="shared" ref="E39:L39" si="17">IF(E36=0,"NA",E38/E36)</f>
        <v>0.28041489909958156</v>
      </c>
      <c r="F39" s="20">
        <f t="shared" si="17"/>
        <v>0.54636060602682301</v>
      </c>
      <c r="G39" s="20">
        <f t="shared" si="17"/>
        <v>0.37004643392378939</v>
      </c>
      <c r="H39" s="20">
        <f t="shared" si="17"/>
        <v>0.38741819822424578</v>
      </c>
      <c r="I39" s="20">
        <f t="shared" si="17"/>
        <v>0.43222506393861893</v>
      </c>
      <c r="J39" s="20">
        <f t="shared" si="17"/>
        <v>0.45607659485898633</v>
      </c>
      <c r="K39" s="20">
        <f t="shared" si="17"/>
        <v>0.58128078817733986</v>
      </c>
      <c r="L39" s="21">
        <f t="shared" si="17"/>
        <v>0.38385585425666296</v>
      </c>
    </row>
    <row r="40" spans="1:13">
      <c r="A40" s="23"/>
      <c r="B40" s="24"/>
      <c r="C40" s="25"/>
      <c r="D40" s="26"/>
      <c r="E40" s="26"/>
      <c r="F40" s="26"/>
      <c r="G40" s="26"/>
      <c r="H40" s="26"/>
      <c r="I40" s="26"/>
      <c r="J40" s="26"/>
      <c r="K40" s="26"/>
      <c r="L40" s="25"/>
    </row>
    <row r="41" spans="1:13">
      <c r="A41" s="27"/>
      <c r="B41" s="28" t="s">
        <v>25</v>
      </c>
      <c r="C41" s="29"/>
      <c r="D41" s="30" t="e">
        <f t="shared" ref="D41:K42" si="18">D4+D8+D12+D16+D20+D24+D28+D32+D36</f>
        <v>#REF!</v>
      </c>
      <c r="E41" s="30">
        <f t="shared" si="18"/>
        <v>1325473.6499999999</v>
      </c>
      <c r="F41" s="30">
        <f t="shared" si="18"/>
        <v>307792.3</v>
      </c>
      <c r="G41" s="30">
        <f t="shared" si="18"/>
        <v>167824.5</v>
      </c>
      <c r="H41" s="30">
        <f t="shared" si="18"/>
        <v>5294813.2200000007</v>
      </c>
      <c r="I41" s="30">
        <f t="shared" si="18"/>
        <v>620889.05000000005</v>
      </c>
      <c r="J41" s="30">
        <f t="shared" si="18"/>
        <v>1501437.6099999999</v>
      </c>
      <c r="K41" s="30">
        <f t="shared" si="18"/>
        <v>201018.5</v>
      </c>
      <c r="L41" s="30">
        <f>SUM(E41:K41)</f>
        <v>9419248.8300000001</v>
      </c>
      <c r="M41" s="31"/>
    </row>
    <row r="42" spans="1:13">
      <c r="A42" s="32"/>
      <c r="B42" s="28" t="s">
        <v>14</v>
      </c>
      <c r="C42" s="29"/>
      <c r="D42" s="30" t="e">
        <f t="shared" si="18"/>
        <v>#REF!</v>
      </c>
      <c r="E42" s="30">
        <f t="shared" si="18"/>
        <v>919480.85999999987</v>
      </c>
      <c r="F42" s="30">
        <f t="shared" si="18"/>
        <v>199799.15</v>
      </c>
      <c r="G42" s="30">
        <f t="shared" si="18"/>
        <v>93167.99</v>
      </c>
      <c r="H42" s="30">
        <f t="shared" si="18"/>
        <v>3330226.9499999997</v>
      </c>
      <c r="I42" s="30">
        <f t="shared" si="18"/>
        <v>420526.49</v>
      </c>
      <c r="J42" s="30">
        <f t="shared" si="18"/>
        <v>922075.62</v>
      </c>
      <c r="K42" s="30">
        <f t="shared" si="18"/>
        <v>119842.04000000001</v>
      </c>
      <c r="L42" s="30">
        <f>SUM(E42:K42)</f>
        <v>6005119.0999999996</v>
      </c>
      <c r="M42" s="13"/>
    </row>
    <row r="43" spans="1:13">
      <c r="A43" s="32"/>
      <c r="B43" s="28" t="s">
        <v>15</v>
      </c>
      <c r="C43" s="29"/>
      <c r="D43" s="30" t="e">
        <f t="shared" ref="D43:L43" si="19">D41-D42</f>
        <v>#REF!</v>
      </c>
      <c r="E43" s="30">
        <f t="shared" si="19"/>
        <v>405992.79000000004</v>
      </c>
      <c r="F43" s="30">
        <f t="shared" si="19"/>
        <v>107993.15</v>
      </c>
      <c r="G43" s="30">
        <f t="shared" si="19"/>
        <v>74656.509999999995</v>
      </c>
      <c r="H43" s="30">
        <f t="shared" si="19"/>
        <v>1964586.2700000009</v>
      </c>
      <c r="I43" s="30">
        <f t="shared" si="19"/>
        <v>200362.56000000006</v>
      </c>
      <c r="J43" s="30">
        <f t="shared" si="19"/>
        <v>579361.98999999987</v>
      </c>
      <c r="K43" s="30">
        <f t="shared" si="19"/>
        <v>81176.459999999992</v>
      </c>
      <c r="L43" s="30">
        <f t="shared" si="19"/>
        <v>3414129.7300000004</v>
      </c>
      <c r="M43" s="13"/>
    </row>
    <row r="44" spans="1:13">
      <c r="A44" s="32"/>
      <c r="B44" s="28" t="s">
        <v>16</v>
      </c>
      <c r="C44" s="33"/>
      <c r="D44" s="33" t="e">
        <f>D7+D11+D15+D19+D23+D27+D31+D35+D39</f>
        <v>#REF!</v>
      </c>
      <c r="E44" s="34">
        <f>E43/E41</f>
        <v>0.30630015919214998</v>
      </c>
      <c r="F44" s="34">
        <f t="shared" ref="F44:G44" si="20">F43/F41</f>
        <v>0.35086371556403456</v>
      </c>
      <c r="G44" s="34">
        <f t="shared" si="20"/>
        <v>0.44484869610813677</v>
      </c>
      <c r="H44" s="34">
        <f>H43/H41</f>
        <v>0.37103976823567741</v>
      </c>
      <c r="I44" s="34">
        <f>I43/I41</f>
        <v>0.32270267932732916</v>
      </c>
      <c r="J44" s="34">
        <f>J43/J41</f>
        <v>0.3858715048439475</v>
      </c>
      <c r="K44" s="34">
        <f>K43/K41</f>
        <v>0.40382581702679105</v>
      </c>
      <c r="L44" s="34">
        <f>IF(L41=0,"NA",L43/L41)</f>
        <v>0.36246305747079416</v>
      </c>
    </row>
    <row r="45" spans="1:13">
      <c r="A45" s="32"/>
      <c r="B45" s="35"/>
      <c r="C45" s="36"/>
      <c r="D45" s="36"/>
      <c r="E45" s="36"/>
      <c r="F45" s="36"/>
      <c r="G45" s="36"/>
      <c r="H45" s="36"/>
      <c r="I45" s="36"/>
      <c r="J45" s="36"/>
      <c r="K45" s="36"/>
      <c r="L45" s="36"/>
    </row>
    <row r="46" spans="1:13">
      <c r="A46" s="37" t="s">
        <v>26</v>
      </c>
      <c r="B46" s="38"/>
      <c r="C46" s="39"/>
      <c r="D46" s="39"/>
      <c r="E46" s="39"/>
      <c r="F46" s="39"/>
      <c r="G46" s="39"/>
      <c r="H46" s="39"/>
      <c r="I46" s="39"/>
      <c r="J46" s="39"/>
      <c r="K46" s="39"/>
      <c r="L46" s="39"/>
    </row>
    <row r="47" spans="1:13">
      <c r="A47" s="37" t="s">
        <v>27</v>
      </c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</row>
    <row r="49" spans="2:12">
      <c r="E49" s="40" t="s">
        <v>28</v>
      </c>
      <c r="F49" s="40"/>
      <c r="G49" s="40"/>
      <c r="H49" s="34">
        <f>SUM(E43:H43)/SUM(E41:H41)</f>
        <v>0.35981727468969443</v>
      </c>
      <c r="J49" s="40" t="s">
        <v>29</v>
      </c>
      <c r="K49" s="34">
        <f>SUM(I43:K43)/SUM(I41:K41)</f>
        <v>0.37054374219627351</v>
      </c>
    </row>
    <row r="51" spans="2:12">
      <c r="K51" s="3" t="s">
        <v>31</v>
      </c>
      <c r="L51" s="22">
        <f>L43+'FY2011 SW'!L43+'FY2010 SW'!L43</f>
        <v>6820378.8400000017</v>
      </c>
    </row>
    <row r="52" spans="2:12">
      <c r="K52" s="3" t="s">
        <v>30</v>
      </c>
      <c r="L52" s="22">
        <v>6585131.9100000001</v>
      </c>
    </row>
    <row r="53" spans="2:12">
      <c r="L53" s="42">
        <f>L51-L52</f>
        <v>235246.93000000156</v>
      </c>
    </row>
    <row r="56" spans="2:12">
      <c r="B56" s="3" t="s">
        <v>32</v>
      </c>
      <c r="E56" s="46">
        <v>9223</v>
      </c>
      <c r="F56" s="47" t="s">
        <v>33</v>
      </c>
      <c r="G56" s="47"/>
      <c r="H56" s="46">
        <v>8803</v>
      </c>
      <c r="I56" s="46">
        <v>8944</v>
      </c>
      <c r="J56" s="46">
        <v>33510</v>
      </c>
      <c r="K56" s="46">
        <v>13134</v>
      </c>
      <c r="L56" s="46">
        <f>SUM(E56:K56)</f>
        <v>73614</v>
      </c>
    </row>
  </sheetData>
  <mergeCells count="9">
    <mergeCell ref="A28:A31"/>
    <mergeCell ref="A32:A35"/>
    <mergeCell ref="A36:A39"/>
    <mergeCell ref="A4:A7"/>
    <mergeCell ref="A8:A11"/>
    <mergeCell ref="A12:A15"/>
    <mergeCell ref="A16:A19"/>
    <mergeCell ref="A20:A23"/>
    <mergeCell ref="A24:A27"/>
  </mergeCells>
  <printOptions horizontalCentered="1"/>
  <pageMargins left="0.2" right="0.2" top="0.65" bottom="0.55000000000000004" header="0.42" footer="0.5"/>
  <pageSetup scale="84" orientation="landscape" r:id="rId1"/>
  <headerFooter alignWithMargins="0">
    <oddHeader>&amp;C&amp;"-,Bold"&amp;14FY2012 Stormwater Billing and Collections</oddHeader>
    <oddFooter>&amp;L&amp;"-,Bold"As of July 2, 2012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2"/>
    <pageSetUpPr fitToPage="1"/>
  </sheetPr>
  <dimension ref="A1:M56"/>
  <sheetViews>
    <sheetView zoomScale="75" workbookViewId="0">
      <pane xSplit="4" ySplit="3" topLeftCell="E25" activePane="bottomRight" state="frozen"/>
      <selection pane="topRight" activeCell="E1" sqref="E1"/>
      <selection pane="bottomLeft" activeCell="A4" sqref="A4"/>
      <selection pane="bottomRight" activeCell="F52" sqref="F52"/>
    </sheetView>
  </sheetViews>
  <sheetFormatPr defaultRowHeight="12.75"/>
  <cols>
    <col min="1" max="1" width="8.85546875" style="41" bestFit="1" customWidth="1"/>
    <col min="2" max="2" width="24.5703125" style="3" customWidth="1"/>
    <col min="3" max="3" width="2.7109375" style="3" customWidth="1"/>
    <col min="4" max="4" width="16.140625" style="3" hidden="1" customWidth="1"/>
    <col min="5" max="7" width="15.5703125" style="3" customWidth="1"/>
    <col min="8" max="8" width="16.7109375" style="3" bestFit="1" customWidth="1"/>
    <col min="9" max="9" width="14.42578125" style="3" bestFit="1" customWidth="1"/>
    <col min="10" max="10" width="16.28515625" style="3" customWidth="1"/>
    <col min="11" max="11" width="14.7109375" style="3" customWidth="1"/>
    <col min="12" max="12" width="16.7109375" style="3" bestFit="1" customWidth="1"/>
    <col min="13" max="13" width="12.28515625" style="3" customWidth="1"/>
    <col min="14" max="257" width="9.140625" style="3"/>
    <col min="258" max="258" width="8.85546875" style="3" bestFit="1" customWidth="1"/>
    <col min="259" max="259" width="25.85546875" style="3" bestFit="1" customWidth="1"/>
    <col min="260" max="260" width="2.7109375" style="3" customWidth="1"/>
    <col min="261" max="261" width="0" style="3" hidden="1" customWidth="1"/>
    <col min="262" max="262" width="15.5703125" style="3" customWidth="1"/>
    <col min="263" max="263" width="16.7109375" style="3" bestFit="1" customWidth="1"/>
    <col min="264" max="264" width="14.42578125" style="3" bestFit="1" customWidth="1"/>
    <col min="265" max="265" width="16.28515625" style="3" customWidth="1"/>
    <col min="266" max="266" width="14.7109375" style="3" customWidth="1"/>
    <col min="267" max="267" width="16.7109375" style="3" bestFit="1" customWidth="1"/>
    <col min="268" max="268" width="16.28515625" style="3" customWidth="1"/>
    <col min="269" max="269" width="12.28515625" style="3" customWidth="1"/>
    <col min="270" max="513" width="9.140625" style="3"/>
    <col min="514" max="514" width="8.85546875" style="3" bestFit="1" customWidth="1"/>
    <col min="515" max="515" width="25.85546875" style="3" bestFit="1" customWidth="1"/>
    <col min="516" max="516" width="2.7109375" style="3" customWidth="1"/>
    <col min="517" max="517" width="0" style="3" hidden="1" customWidth="1"/>
    <col min="518" max="518" width="15.5703125" style="3" customWidth="1"/>
    <col min="519" max="519" width="16.7109375" style="3" bestFit="1" customWidth="1"/>
    <col min="520" max="520" width="14.42578125" style="3" bestFit="1" customWidth="1"/>
    <col min="521" max="521" width="16.28515625" style="3" customWidth="1"/>
    <col min="522" max="522" width="14.7109375" style="3" customWidth="1"/>
    <col min="523" max="523" width="16.7109375" style="3" bestFit="1" customWidth="1"/>
    <col min="524" max="524" width="16.28515625" style="3" customWidth="1"/>
    <col min="525" max="525" width="12.28515625" style="3" customWidth="1"/>
    <col min="526" max="769" width="9.140625" style="3"/>
    <col min="770" max="770" width="8.85546875" style="3" bestFit="1" customWidth="1"/>
    <col min="771" max="771" width="25.85546875" style="3" bestFit="1" customWidth="1"/>
    <col min="772" max="772" width="2.7109375" style="3" customWidth="1"/>
    <col min="773" max="773" width="0" style="3" hidden="1" customWidth="1"/>
    <col min="774" max="774" width="15.5703125" style="3" customWidth="1"/>
    <col min="775" max="775" width="16.7109375" style="3" bestFit="1" customWidth="1"/>
    <col min="776" max="776" width="14.42578125" style="3" bestFit="1" customWidth="1"/>
    <col min="777" max="777" width="16.28515625" style="3" customWidth="1"/>
    <col min="778" max="778" width="14.7109375" style="3" customWidth="1"/>
    <col min="779" max="779" width="16.7109375" style="3" bestFit="1" customWidth="1"/>
    <col min="780" max="780" width="16.28515625" style="3" customWidth="1"/>
    <col min="781" max="781" width="12.28515625" style="3" customWidth="1"/>
    <col min="782" max="1025" width="9.140625" style="3"/>
    <col min="1026" max="1026" width="8.85546875" style="3" bestFit="1" customWidth="1"/>
    <col min="1027" max="1027" width="25.85546875" style="3" bestFit="1" customWidth="1"/>
    <col min="1028" max="1028" width="2.7109375" style="3" customWidth="1"/>
    <col min="1029" max="1029" width="0" style="3" hidden="1" customWidth="1"/>
    <col min="1030" max="1030" width="15.5703125" style="3" customWidth="1"/>
    <col min="1031" max="1031" width="16.7109375" style="3" bestFit="1" customWidth="1"/>
    <col min="1032" max="1032" width="14.42578125" style="3" bestFit="1" customWidth="1"/>
    <col min="1033" max="1033" width="16.28515625" style="3" customWidth="1"/>
    <col min="1034" max="1034" width="14.7109375" style="3" customWidth="1"/>
    <col min="1035" max="1035" width="16.7109375" style="3" bestFit="1" customWidth="1"/>
    <col min="1036" max="1036" width="16.28515625" style="3" customWidth="1"/>
    <col min="1037" max="1037" width="12.28515625" style="3" customWidth="1"/>
    <col min="1038" max="1281" width="9.140625" style="3"/>
    <col min="1282" max="1282" width="8.85546875" style="3" bestFit="1" customWidth="1"/>
    <col min="1283" max="1283" width="25.85546875" style="3" bestFit="1" customWidth="1"/>
    <col min="1284" max="1284" width="2.7109375" style="3" customWidth="1"/>
    <col min="1285" max="1285" width="0" style="3" hidden="1" customWidth="1"/>
    <col min="1286" max="1286" width="15.5703125" style="3" customWidth="1"/>
    <col min="1287" max="1287" width="16.7109375" style="3" bestFit="1" customWidth="1"/>
    <col min="1288" max="1288" width="14.42578125" style="3" bestFit="1" customWidth="1"/>
    <col min="1289" max="1289" width="16.28515625" style="3" customWidth="1"/>
    <col min="1290" max="1290" width="14.7109375" style="3" customWidth="1"/>
    <col min="1291" max="1291" width="16.7109375" style="3" bestFit="1" customWidth="1"/>
    <col min="1292" max="1292" width="16.28515625" style="3" customWidth="1"/>
    <col min="1293" max="1293" width="12.28515625" style="3" customWidth="1"/>
    <col min="1294" max="1537" width="9.140625" style="3"/>
    <col min="1538" max="1538" width="8.85546875" style="3" bestFit="1" customWidth="1"/>
    <col min="1539" max="1539" width="25.85546875" style="3" bestFit="1" customWidth="1"/>
    <col min="1540" max="1540" width="2.7109375" style="3" customWidth="1"/>
    <col min="1541" max="1541" width="0" style="3" hidden="1" customWidth="1"/>
    <col min="1542" max="1542" width="15.5703125" style="3" customWidth="1"/>
    <col min="1543" max="1543" width="16.7109375" style="3" bestFit="1" customWidth="1"/>
    <col min="1544" max="1544" width="14.42578125" style="3" bestFit="1" customWidth="1"/>
    <col min="1545" max="1545" width="16.28515625" style="3" customWidth="1"/>
    <col min="1546" max="1546" width="14.7109375" style="3" customWidth="1"/>
    <col min="1547" max="1547" width="16.7109375" style="3" bestFit="1" customWidth="1"/>
    <col min="1548" max="1548" width="16.28515625" style="3" customWidth="1"/>
    <col min="1549" max="1549" width="12.28515625" style="3" customWidth="1"/>
    <col min="1550" max="1793" width="9.140625" style="3"/>
    <col min="1794" max="1794" width="8.85546875" style="3" bestFit="1" customWidth="1"/>
    <col min="1795" max="1795" width="25.85546875" style="3" bestFit="1" customWidth="1"/>
    <col min="1796" max="1796" width="2.7109375" style="3" customWidth="1"/>
    <col min="1797" max="1797" width="0" style="3" hidden="1" customWidth="1"/>
    <col min="1798" max="1798" width="15.5703125" style="3" customWidth="1"/>
    <col min="1799" max="1799" width="16.7109375" style="3" bestFit="1" customWidth="1"/>
    <col min="1800" max="1800" width="14.42578125" style="3" bestFit="1" customWidth="1"/>
    <col min="1801" max="1801" width="16.28515625" style="3" customWidth="1"/>
    <col min="1802" max="1802" width="14.7109375" style="3" customWidth="1"/>
    <col min="1803" max="1803" width="16.7109375" style="3" bestFit="1" customWidth="1"/>
    <col min="1804" max="1804" width="16.28515625" style="3" customWidth="1"/>
    <col min="1805" max="1805" width="12.28515625" style="3" customWidth="1"/>
    <col min="1806" max="2049" width="9.140625" style="3"/>
    <col min="2050" max="2050" width="8.85546875" style="3" bestFit="1" customWidth="1"/>
    <col min="2051" max="2051" width="25.85546875" style="3" bestFit="1" customWidth="1"/>
    <col min="2052" max="2052" width="2.7109375" style="3" customWidth="1"/>
    <col min="2053" max="2053" width="0" style="3" hidden="1" customWidth="1"/>
    <col min="2054" max="2054" width="15.5703125" style="3" customWidth="1"/>
    <col min="2055" max="2055" width="16.7109375" style="3" bestFit="1" customWidth="1"/>
    <col min="2056" max="2056" width="14.42578125" style="3" bestFit="1" customWidth="1"/>
    <col min="2057" max="2057" width="16.28515625" style="3" customWidth="1"/>
    <col min="2058" max="2058" width="14.7109375" style="3" customWidth="1"/>
    <col min="2059" max="2059" width="16.7109375" style="3" bestFit="1" customWidth="1"/>
    <col min="2060" max="2060" width="16.28515625" style="3" customWidth="1"/>
    <col min="2061" max="2061" width="12.28515625" style="3" customWidth="1"/>
    <col min="2062" max="2305" width="9.140625" style="3"/>
    <col min="2306" max="2306" width="8.85546875" style="3" bestFit="1" customWidth="1"/>
    <col min="2307" max="2307" width="25.85546875" style="3" bestFit="1" customWidth="1"/>
    <col min="2308" max="2308" width="2.7109375" style="3" customWidth="1"/>
    <col min="2309" max="2309" width="0" style="3" hidden="1" customWidth="1"/>
    <col min="2310" max="2310" width="15.5703125" style="3" customWidth="1"/>
    <col min="2311" max="2311" width="16.7109375" style="3" bestFit="1" customWidth="1"/>
    <col min="2312" max="2312" width="14.42578125" style="3" bestFit="1" customWidth="1"/>
    <col min="2313" max="2313" width="16.28515625" style="3" customWidth="1"/>
    <col min="2314" max="2314" width="14.7109375" style="3" customWidth="1"/>
    <col min="2315" max="2315" width="16.7109375" style="3" bestFit="1" customWidth="1"/>
    <col min="2316" max="2316" width="16.28515625" style="3" customWidth="1"/>
    <col min="2317" max="2317" width="12.28515625" style="3" customWidth="1"/>
    <col min="2318" max="2561" width="9.140625" style="3"/>
    <col min="2562" max="2562" width="8.85546875" style="3" bestFit="1" customWidth="1"/>
    <col min="2563" max="2563" width="25.85546875" style="3" bestFit="1" customWidth="1"/>
    <col min="2564" max="2564" width="2.7109375" style="3" customWidth="1"/>
    <col min="2565" max="2565" width="0" style="3" hidden="1" customWidth="1"/>
    <col min="2566" max="2566" width="15.5703125" style="3" customWidth="1"/>
    <col min="2567" max="2567" width="16.7109375" style="3" bestFit="1" customWidth="1"/>
    <col min="2568" max="2568" width="14.42578125" style="3" bestFit="1" customWidth="1"/>
    <col min="2569" max="2569" width="16.28515625" style="3" customWidth="1"/>
    <col min="2570" max="2570" width="14.7109375" style="3" customWidth="1"/>
    <col min="2571" max="2571" width="16.7109375" style="3" bestFit="1" customWidth="1"/>
    <col min="2572" max="2572" width="16.28515625" style="3" customWidth="1"/>
    <col min="2573" max="2573" width="12.28515625" style="3" customWidth="1"/>
    <col min="2574" max="2817" width="9.140625" style="3"/>
    <col min="2818" max="2818" width="8.85546875" style="3" bestFit="1" customWidth="1"/>
    <col min="2819" max="2819" width="25.85546875" style="3" bestFit="1" customWidth="1"/>
    <col min="2820" max="2820" width="2.7109375" style="3" customWidth="1"/>
    <col min="2821" max="2821" width="0" style="3" hidden="1" customWidth="1"/>
    <col min="2822" max="2822" width="15.5703125" style="3" customWidth="1"/>
    <col min="2823" max="2823" width="16.7109375" style="3" bestFit="1" customWidth="1"/>
    <col min="2824" max="2824" width="14.42578125" style="3" bestFit="1" customWidth="1"/>
    <col min="2825" max="2825" width="16.28515625" style="3" customWidth="1"/>
    <col min="2826" max="2826" width="14.7109375" style="3" customWidth="1"/>
    <col min="2827" max="2827" width="16.7109375" style="3" bestFit="1" customWidth="1"/>
    <col min="2828" max="2828" width="16.28515625" style="3" customWidth="1"/>
    <col min="2829" max="2829" width="12.28515625" style="3" customWidth="1"/>
    <col min="2830" max="3073" width="9.140625" style="3"/>
    <col min="3074" max="3074" width="8.85546875" style="3" bestFit="1" customWidth="1"/>
    <col min="3075" max="3075" width="25.85546875" style="3" bestFit="1" customWidth="1"/>
    <col min="3076" max="3076" width="2.7109375" style="3" customWidth="1"/>
    <col min="3077" max="3077" width="0" style="3" hidden="1" customWidth="1"/>
    <col min="3078" max="3078" width="15.5703125" style="3" customWidth="1"/>
    <col min="3079" max="3079" width="16.7109375" style="3" bestFit="1" customWidth="1"/>
    <col min="3080" max="3080" width="14.42578125" style="3" bestFit="1" customWidth="1"/>
    <col min="3081" max="3081" width="16.28515625" style="3" customWidth="1"/>
    <col min="3082" max="3082" width="14.7109375" style="3" customWidth="1"/>
    <col min="3083" max="3083" width="16.7109375" style="3" bestFit="1" customWidth="1"/>
    <col min="3084" max="3084" width="16.28515625" style="3" customWidth="1"/>
    <col min="3085" max="3085" width="12.28515625" style="3" customWidth="1"/>
    <col min="3086" max="3329" width="9.140625" style="3"/>
    <col min="3330" max="3330" width="8.85546875" style="3" bestFit="1" customWidth="1"/>
    <col min="3331" max="3331" width="25.85546875" style="3" bestFit="1" customWidth="1"/>
    <col min="3332" max="3332" width="2.7109375" style="3" customWidth="1"/>
    <col min="3333" max="3333" width="0" style="3" hidden="1" customWidth="1"/>
    <col min="3334" max="3334" width="15.5703125" style="3" customWidth="1"/>
    <col min="3335" max="3335" width="16.7109375" style="3" bestFit="1" customWidth="1"/>
    <col min="3336" max="3336" width="14.42578125" style="3" bestFit="1" customWidth="1"/>
    <col min="3337" max="3337" width="16.28515625" style="3" customWidth="1"/>
    <col min="3338" max="3338" width="14.7109375" style="3" customWidth="1"/>
    <col min="3339" max="3339" width="16.7109375" style="3" bestFit="1" customWidth="1"/>
    <col min="3340" max="3340" width="16.28515625" style="3" customWidth="1"/>
    <col min="3341" max="3341" width="12.28515625" style="3" customWidth="1"/>
    <col min="3342" max="3585" width="9.140625" style="3"/>
    <col min="3586" max="3586" width="8.85546875" style="3" bestFit="1" customWidth="1"/>
    <col min="3587" max="3587" width="25.85546875" style="3" bestFit="1" customWidth="1"/>
    <col min="3588" max="3588" width="2.7109375" style="3" customWidth="1"/>
    <col min="3589" max="3589" width="0" style="3" hidden="1" customWidth="1"/>
    <col min="3590" max="3590" width="15.5703125" style="3" customWidth="1"/>
    <col min="3591" max="3591" width="16.7109375" style="3" bestFit="1" customWidth="1"/>
    <col min="3592" max="3592" width="14.42578125" style="3" bestFit="1" customWidth="1"/>
    <col min="3593" max="3593" width="16.28515625" style="3" customWidth="1"/>
    <col min="3594" max="3594" width="14.7109375" style="3" customWidth="1"/>
    <col min="3595" max="3595" width="16.7109375" style="3" bestFit="1" customWidth="1"/>
    <col min="3596" max="3596" width="16.28515625" style="3" customWidth="1"/>
    <col min="3597" max="3597" width="12.28515625" style="3" customWidth="1"/>
    <col min="3598" max="3841" width="9.140625" style="3"/>
    <col min="3842" max="3842" width="8.85546875" style="3" bestFit="1" customWidth="1"/>
    <col min="3843" max="3843" width="25.85546875" style="3" bestFit="1" customWidth="1"/>
    <col min="3844" max="3844" width="2.7109375" style="3" customWidth="1"/>
    <col min="3845" max="3845" width="0" style="3" hidden="1" customWidth="1"/>
    <col min="3846" max="3846" width="15.5703125" style="3" customWidth="1"/>
    <col min="3847" max="3847" width="16.7109375" style="3" bestFit="1" customWidth="1"/>
    <col min="3848" max="3848" width="14.42578125" style="3" bestFit="1" customWidth="1"/>
    <col min="3849" max="3849" width="16.28515625" style="3" customWidth="1"/>
    <col min="3850" max="3850" width="14.7109375" style="3" customWidth="1"/>
    <col min="3851" max="3851" width="16.7109375" style="3" bestFit="1" customWidth="1"/>
    <col min="3852" max="3852" width="16.28515625" style="3" customWidth="1"/>
    <col min="3853" max="3853" width="12.28515625" style="3" customWidth="1"/>
    <col min="3854" max="4097" width="9.140625" style="3"/>
    <col min="4098" max="4098" width="8.85546875" style="3" bestFit="1" customWidth="1"/>
    <col min="4099" max="4099" width="25.85546875" style="3" bestFit="1" customWidth="1"/>
    <col min="4100" max="4100" width="2.7109375" style="3" customWidth="1"/>
    <col min="4101" max="4101" width="0" style="3" hidden="1" customWidth="1"/>
    <col min="4102" max="4102" width="15.5703125" style="3" customWidth="1"/>
    <col min="4103" max="4103" width="16.7109375" style="3" bestFit="1" customWidth="1"/>
    <col min="4104" max="4104" width="14.42578125" style="3" bestFit="1" customWidth="1"/>
    <col min="4105" max="4105" width="16.28515625" style="3" customWidth="1"/>
    <col min="4106" max="4106" width="14.7109375" style="3" customWidth="1"/>
    <col min="4107" max="4107" width="16.7109375" style="3" bestFit="1" customWidth="1"/>
    <col min="4108" max="4108" width="16.28515625" style="3" customWidth="1"/>
    <col min="4109" max="4109" width="12.28515625" style="3" customWidth="1"/>
    <col min="4110" max="4353" width="9.140625" style="3"/>
    <col min="4354" max="4354" width="8.85546875" style="3" bestFit="1" customWidth="1"/>
    <col min="4355" max="4355" width="25.85546875" style="3" bestFit="1" customWidth="1"/>
    <col min="4356" max="4356" width="2.7109375" style="3" customWidth="1"/>
    <col min="4357" max="4357" width="0" style="3" hidden="1" customWidth="1"/>
    <col min="4358" max="4358" width="15.5703125" style="3" customWidth="1"/>
    <col min="4359" max="4359" width="16.7109375" style="3" bestFit="1" customWidth="1"/>
    <col min="4360" max="4360" width="14.42578125" style="3" bestFit="1" customWidth="1"/>
    <col min="4361" max="4361" width="16.28515625" style="3" customWidth="1"/>
    <col min="4362" max="4362" width="14.7109375" style="3" customWidth="1"/>
    <col min="4363" max="4363" width="16.7109375" style="3" bestFit="1" customWidth="1"/>
    <col min="4364" max="4364" width="16.28515625" style="3" customWidth="1"/>
    <col min="4365" max="4365" width="12.28515625" style="3" customWidth="1"/>
    <col min="4366" max="4609" width="9.140625" style="3"/>
    <col min="4610" max="4610" width="8.85546875" style="3" bestFit="1" customWidth="1"/>
    <col min="4611" max="4611" width="25.85546875" style="3" bestFit="1" customWidth="1"/>
    <col min="4612" max="4612" width="2.7109375" style="3" customWidth="1"/>
    <col min="4613" max="4613" width="0" style="3" hidden="1" customWidth="1"/>
    <col min="4614" max="4614" width="15.5703125" style="3" customWidth="1"/>
    <col min="4615" max="4615" width="16.7109375" style="3" bestFit="1" customWidth="1"/>
    <col min="4616" max="4616" width="14.42578125" style="3" bestFit="1" customWidth="1"/>
    <col min="4617" max="4617" width="16.28515625" style="3" customWidth="1"/>
    <col min="4618" max="4618" width="14.7109375" style="3" customWidth="1"/>
    <col min="4619" max="4619" width="16.7109375" style="3" bestFit="1" customWidth="1"/>
    <col min="4620" max="4620" width="16.28515625" style="3" customWidth="1"/>
    <col min="4621" max="4621" width="12.28515625" style="3" customWidth="1"/>
    <col min="4622" max="4865" width="9.140625" style="3"/>
    <col min="4866" max="4866" width="8.85546875" style="3" bestFit="1" customWidth="1"/>
    <col min="4867" max="4867" width="25.85546875" style="3" bestFit="1" customWidth="1"/>
    <col min="4868" max="4868" width="2.7109375" style="3" customWidth="1"/>
    <col min="4869" max="4869" width="0" style="3" hidden="1" customWidth="1"/>
    <col min="4870" max="4870" width="15.5703125" style="3" customWidth="1"/>
    <col min="4871" max="4871" width="16.7109375" style="3" bestFit="1" customWidth="1"/>
    <col min="4872" max="4872" width="14.42578125" style="3" bestFit="1" customWidth="1"/>
    <col min="4873" max="4873" width="16.28515625" style="3" customWidth="1"/>
    <col min="4874" max="4874" width="14.7109375" style="3" customWidth="1"/>
    <col min="4875" max="4875" width="16.7109375" style="3" bestFit="1" customWidth="1"/>
    <col min="4876" max="4876" width="16.28515625" style="3" customWidth="1"/>
    <col min="4877" max="4877" width="12.28515625" style="3" customWidth="1"/>
    <col min="4878" max="5121" width="9.140625" style="3"/>
    <col min="5122" max="5122" width="8.85546875" style="3" bestFit="1" customWidth="1"/>
    <col min="5123" max="5123" width="25.85546875" style="3" bestFit="1" customWidth="1"/>
    <col min="5124" max="5124" width="2.7109375" style="3" customWidth="1"/>
    <col min="5125" max="5125" width="0" style="3" hidden="1" customWidth="1"/>
    <col min="5126" max="5126" width="15.5703125" style="3" customWidth="1"/>
    <col min="5127" max="5127" width="16.7109375" style="3" bestFit="1" customWidth="1"/>
    <col min="5128" max="5128" width="14.42578125" style="3" bestFit="1" customWidth="1"/>
    <col min="5129" max="5129" width="16.28515625" style="3" customWidth="1"/>
    <col min="5130" max="5130" width="14.7109375" style="3" customWidth="1"/>
    <col min="5131" max="5131" width="16.7109375" style="3" bestFit="1" customWidth="1"/>
    <col min="5132" max="5132" width="16.28515625" style="3" customWidth="1"/>
    <col min="5133" max="5133" width="12.28515625" style="3" customWidth="1"/>
    <col min="5134" max="5377" width="9.140625" style="3"/>
    <col min="5378" max="5378" width="8.85546875" style="3" bestFit="1" customWidth="1"/>
    <col min="5379" max="5379" width="25.85546875" style="3" bestFit="1" customWidth="1"/>
    <col min="5380" max="5380" width="2.7109375" style="3" customWidth="1"/>
    <col min="5381" max="5381" width="0" style="3" hidden="1" customWidth="1"/>
    <col min="5382" max="5382" width="15.5703125" style="3" customWidth="1"/>
    <col min="5383" max="5383" width="16.7109375" style="3" bestFit="1" customWidth="1"/>
    <col min="5384" max="5384" width="14.42578125" style="3" bestFit="1" customWidth="1"/>
    <col min="5385" max="5385" width="16.28515625" style="3" customWidth="1"/>
    <col min="5386" max="5386" width="14.7109375" style="3" customWidth="1"/>
    <col min="5387" max="5387" width="16.7109375" style="3" bestFit="1" customWidth="1"/>
    <col min="5388" max="5388" width="16.28515625" style="3" customWidth="1"/>
    <col min="5389" max="5389" width="12.28515625" style="3" customWidth="1"/>
    <col min="5390" max="5633" width="9.140625" style="3"/>
    <col min="5634" max="5634" width="8.85546875" style="3" bestFit="1" customWidth="1"/>
    <col min="5635" max="5635" width="25.85546875" style="3" bestFit="1" customWidth="1"/>
    <col min="5636" max="5636" width="2.7109375" style="3" customWidth="1"/>
    <col min="5637" max="5637" width="0" style="3" hidden="1" customWidth="1"/>
    <col min="5638" max="5638" width="15.5703125" style="3" customWidth="1"/>
    <col min="5639" max="5639" width="16.7109375" style="3" bestFit="1" customWidth="1"/>
    <col min="5640" max="5640" width="14.42578125" style="3" bestFit="1" customWidth="1"/>
    <col min="5641" max="5641" width="16.28515625" style="3" customWidth="1"/>
    <col min="5642" max="5642" width="14.7109375" style="3" customWidth="1"/>
    <col min="5643" max="5643" width="16.7109375" style="3" bestFit="1" customWidth="1"/>
    <col min="5644" max="5644" width="16.28515625" style="3" customWidth="1"/>
    <col min="5645" max="5645" width="12.28515625" style="3" customWidth="1"/>
    <col min="5646" max="5889" width="9.140625" style="3"/>
    <col min="5890" max="5890" width="8.85546875" style="3" bestFit="1" customWidth="1"/>
    <col min="5891" max="5891" width="25.85546875" style="3" bestFit="1" customWidth="1"/>
    <col min="5892" max="5892" width="2.7109375" style="3" customWidth="1"/>
    <col min="5893" max="5893" width="0" style="3" hidden="1" customWidth="1"/>
    <col min="5894" max="5894" width="15.5703125" style="3" customWidth="1"/>
    <col min="5895" max="5895" width="16.7109375" style="3" bestFit="1" customWidth="1"/>
    <col min="5896" max="5896" width="14.42578125" style="3" bestFit="1" customWidth="1"/>
    <col min="5897" max="5897" width="16.28515625" style="3" customWidth="1"/>
    <col min="5898" max="5898" width="14.7109375" style="3" customWidth="1"/>
    <col min="5899" max="5899" width="16.7109375" style="3" bestFit="1" customWidth="1"/>
    <col min="5900" max="5900" width="16.28515625" style="3" customWidth="1"/>
    <col min="5901" max="5901" width="12.28515625" style="3" customWidth="1"/>
    <col min="5902" max="6145" width="9.140625" style="3"/>
    <col min="6146" max="6146" width="8.85546875" style="3" bestFit="1" customWidth="1"/>
    <col min="6147" max="6147" width="25.85546875" style="3" bestFit="1" customWidth="1"/>
    <col min="6148" max="6148" width="2.7109375" style="3" customWidth="1"/>
    <col min="6149" max="6149" width="0" style="3" hidden="1" customWidth="1"/>
    <col min="6150" max="6150" width="15.5703125" style="3" customWidth="1"/>
    <col min="6151" max="6151" width="16.7109375" style="3" bestFit="1" customWidth="1"/>
    <col min="6152" max="6152" width="14.42578125" style="3" bestFit="1" customWidth="1"/>
    <col min="6153" max="6153" width="16.28515625" style="3" customWidth="1"/>
    <col min="6154" max="6154" width="14.7109375" style="3" customWidth="1"/>
    <col min="6155" max="6155" width="16.7109375" style="3" bestFit="1" customWidth="1"/>
    <col min="6156" max="6156" width="16.28515625" style="3" customWidth="1"/>
    <col min="6157" max="6157" width="12.28515625" style="3" customWidth="1"/>
    <col min="6158" max="6401" width="9.140625" style="3"/>
    <col min="6402" max="6402" width="8.85546875" style="3" bestFit="1" customWidth="1"/>
    <col min="6403" max="6403" width="25.85546875" style="3" bestFit="1" customWidth="1"/>
    <col min="6404" max="6404" width="2.7109375" style="3" customWidth="1"/>
    <col min="6405" max="6405" width="0" style="3" hidden="1" customWidth="1"/>
    <col min="6406" max="6406" width="15.5703125" style="3" customWidth="1"/>
    <col min="6407" max="6407" width="16.7109375" style="3" bestFit="1" customWidth="1"/>
    <col min="6408" max="6408" width="14.42578125" style="3" bestFit="1" customWidth="1"/>
    <col min="6409" max="6409" width="16.28515625" style="3" customWidth="1"/>
    <col min="6410" max="6410" width="14.7109375" style="3" customWidth="1"/>
    <col min="6411" max="6411" width="16.7109375" style="3" bestFit="1" customWidth="1"/>
    <col min="6412" max="6412" width="16.28515625" style="3" customWidth="1"/>
    <col min="6413" max="6413" width="12.28515625" style="3" customWidth="1"/>
    <col min="6414" max="6657" width="9.140625" style="3"/>
    <col min="6658" max="6658" width="8.85546875" style="3" bestFit="1" customWidth="1"/>
    <col min="6659" max="6659" width="25.85546875" style="3" bestFit="1" customWidth="1"/>
    <col min="6660" max="6660" width="2.7109375" style="3" customWidth="1"/>
    <col min="6661" max="6661" width="0" style="3" hidden="1" customWidth="1"/>
    <col min="6662" max="6662" width="15.5703125" style="3" customWidth="1"/>
    <col min="6663" max="6663" width="16.7109375" style="3" bestFit="1" customWidth="1"/>
    <col min="6664" max="6664" width="14.42578125" style="3" bestFit="1" customWidth="1"/>
    <col min="6665" max="6665" width="16.28515625" style="3" customWidth="1"/>
    <col min="6666" max="6666" width="14.7109375" style="3" customWidth="1"/>
    <col min="6667" max="6667" width="16.7109375" style="3" bestFit="1" customWidth="1"/>
    <col min="6668" max="6668" width="16.28515625" style="3" customWidth="1"/>
    <col min="6669" max="6669" width="12.28515625" style="3" customWidth="1"/>
    <col min="6670" max="6913" width="9.140625" style="3"/>
    <col min="6914" max="6914" width="8.85546875" style="3" bestFit="1" customWidth="1"/>
    <col min="6915" max="6915" width="25.85546875" style="3" bestFit="1" customWidth="1"/>
    <col min="6916" max="6916" width="2.7109375" style="3" customWidth="1"/>
    <col min="6917" max="6917" width="0" style="3" hidden="1" customWidth="1"/>
    <col min="6918" max="6918" width="15.5703125" style="3" customWidth="1"/>
    <col min="6919" max="6919" width="16.7109375" style="3" bestFit="1" customWidth="1"/>
    <col min="6920" max="6920" width="14.42578125" style="3" bestFit="1" customWidth="1"/>
    <col min="6921" max="6921" width="16.28515625" style="3" customWidth="1"/>
    <col min="6922" max="6922" width="14.7109375" style="3" customWidth="1"/>
    <col min="6923" max="6923" width="16.7109375" style="3" bestFit="1" customWidth="1"/>
    <col min="6924" max="6924" width="16.28515625" style="3" customWidth="1"/>
    <col min="6925" max="6925" width="12.28515625" style="3" customWidth="1"/>
    <col min="6926" max="7169" width="9.140625" style="3"/>
    <col min="7170" max="7170" width="8.85546875" style="3" bestFit="1" customWidth="1"/>
    <col min="7171" max="7171" width="25.85546875" style="3" bestFit="1" customWidth="1"/>
    <col min="7172" max="7172" width="2.7109375" style="3" customWidth="1"/>
    <col min="7173" max="7173" width="0" style="3" hidden="1" customWidth="1"/>
    <col min="7174" max="7174" width="15.5703125" style="3" customWidth="1"/>
    <col min="7175" max="7175" width="16.7109375" style="3" bestFit="1" customWidth="1"/>
    <col min="7176" max="7176" width="14.42578125" style="3" bestFit="1" customWidth="1"/>
    <col min="7177" max="7177" width="16.28515625" style="3" customWidth="1"/>
    <col min="7178" max="7178" width="14.7109375" style="3" customWidth="1"/>
    <col min="7179" max="7179" width="16.7109375" style="3" bestFit="1" customWidth="1"/>
    <col min="7180" max="7180" width="16.28515625" style="3" customWidth="1"/>
    <col min="7181" max="7181" width="12.28515625" style="3" customWidth="1"/>
    <col min="7182" max="7425" width="9.140625" style="3"/>
    <col min="7426" max="7426" width="8.85546875" style="3" bestFit="1" customWidth="1"/>
    <col min="7427" max="7427" width="25.85546875" style="3" bestFit="1" customWidth="1"/>
    <col min="7428" max="7428" width="2.7109375" style="3" customWidth="1"/>
    <col min="7429" max="7429" width="0" style="3" hidden="1" customWidth="1"/>
    <col min="7430" max="7430" width="15.5703125" style="3" customWidth="1"/>
    <col min="7431" max="7431" width="16.7109375" style="3" bestFit="1" customWidth="1"/>
    <col min="7432" max="7432" width="14.42578125" style="3" bestFit="1" customWidth="1"/>
    <col min="7433" max="7433" width="16.28515625" style="3" customWidth="1"/>
    <col min="7434" max="7434" width="14.7109375" style="3" customWidth="1"/>
    <col min="7435" max="7435" width="16.7109375" style="3" bestFit="1" customWidth="1"/>
    <col min="7436" max="7436" width="16.28515625" style="3" customWidth="1"/>
    <col min="7437" max="7437" width="12.28515625" style="3" customWidth="1"/>
    <col min="7438" max="7681" width="9.140625" style="3"/>
    <col min="7682" max="7682" width="8.85546875" style="3" bestFit="1" customWidth="1"/>
    <col min="7683" max="7683" width="25.85546875" style="3" bestFit="1" customWidth="1"/>
    <col min="7684" max="7684" width="2.7109375" style="3" customWidth="1"/>
    <col min="7685" max="7685" width="0" style="3" hidden="1" customWidth="1"/>
    <col min="7686" max="7686" width="15.5703125" style="3" customWidth="1"/>
    <col min="7687" max="7687" width="16.7109375" style="3" bestFit="1" customWidth="1"/>
    <col min="7688" max="7688" width="14.42578125" style="3" bestFit="1" customWidth="1"/>
    <col min="7689" max="7689" width="16.28515625" style="3" customWidth="1"/>
    <col min="7690" max="7690" width="14.7109375" style="3" customWidth="1"/>
    <col min="7691" max="7691" width="16.7109375" style="3" bestFit="1" customWidth="1"/>
    <col min="7692" max="7692" width="16.28515625" style="3" customWidth="1"/>
    <col min="7693" max="7693" width="12.28515625" style="3" customWidth="1"/>
    <col min="7694" max="7937" width="9.140625" style="3"/>
    <col min="7938" max="7938" width="8.85546875" style="3" bestFit="1" customWidth="1"/>
    <col min="7939" max="7939" width="25.85546875" style="3" bestFit="1" customWidth="1"/>
    <col min="7940" max="7940" width="2.7109375" style="3" customWidth="1"/>
    <col min="7941" max="7941" width="0" style="3" hidden="1" customWidth="1"/>
    <col min="7942" max="7942" width="15.5703125" style="3" customWidth="1"/>
    <col min="7943" max="7943" width="16.7109375" style="3" bestFit="1" customWidth="1"/>
    <col min="7944" max="7944" width="14.42578125" style="3" bestFit="1" customWidth="1"/>
    <col min="7945" max="7945" width="16.28515625" style="3" customWidth="1"/>
    <col min="7946" max="7946" width="14.7109375" style="3" customWidth="1"/>
    <col min="7947" max="7947" width="16.7109375" style="3" bestFit="1" customWidth="1"/>
    <col min="7948" max="7948" width="16.28515625" style="3" customWidth="1"/>
    <col min="7949" max="7949" width="12.28515625" style="3" customWidth="1"/>
    <col min="7950" max="8193" width="9.140625" style="3"/>
    <col min="8194" max="8194" width="8.85546875" style="3" bestFit="1" customWidth="1"/>
    <col min="8195" max="8195" width="25.85546875" style="3" bestFit="1" customWidth="1"/>
    <col min="8196" max="8196" width="2.7109375" style="3" customWidth="1"/>
    <col min="8197" max="8197" width="0" style="3" hidden="1" customWidth="1"/>
    <col min="8198" max="8198" width="15.5703125" style="3" customWidth="1"/>
    <col min="8199" max="8199" width="16.7109375" style="3" bestFit="1" customWidth="1"/>
    <col min="8200" max="8200" width="14.42578125" style="3" bestFit="1" customWidth="1"/>
    <col min="8201" max="8201" width="16.28515625" style="3" customWidth="1"/>
    <col min="8202" max="8202" width="14.7109375" style="3" customWidth="1"/>
    <col min="8203" max="8203" width="16.7109375" style="3" bestFit="1" customWidth="1"/>
    <col min="8204" max="8204" width="16.28515625" style="3" customWidth="1"/>
    <col min="8205" max="8205" width="12.28515625" style="3" customWidth="1"/>
    <col min="8206" max="8449" width="9.140625" style="3"/>
    <col min="8450" max="8450" width="8.85546875" style="3" bestFit="1" customWidth="1"/>
    <col min="8451" max="8451" width="25.85546875" style="3" bestFit="1" customWidth="1"/>
    <col min="8452" max="8452" width="2.7109375" style="3" customWidth="1"/>
    <col min="8453" max="8453" width="0" style="3" hidden="1" customWidth="1"/>
    <col min="8454" max="8454" width="15.5703125" style="3" customWidth="1"/>
    <col min="8455" max="8455" width="16.7109375" style="3" bestFit="1" customWidth="1"/>
    <col min="8456" max="8456" width="14.42578125" style="3" bestFit="1" customWidth="1"/>
    <col min="8457" max="8457" width="16.28515625" style="3" customWidth="1"/>
    <col min="8458" max="8458" width="14.7109375" style="3" customWidth="1"/>
    <col min="8459" max="8459" width="16.7109375" style="3" bestFit="1" customWidth="1"/>
    <col min="8460" max="8460" width="16.28515625" style="3" customWidth="1"/>
    <col min="8461" max="8461" width="12.28515625" style="3" customWidth="1"/>
    <col min="8462" max="8705" width="9.140625" style="3"/>
    <col min="8706" max="8706" width="8.85546875" style="3" bestFit="1" customWidth="1"/>
    <col min="8707" max="8707" width="25.85546875" style="3" bestFit="1" customWidth="1"/>
    <col min="8708" max="8708" width="2.7109375" style="3" customWidth="1"/>
    <col min="8709" max="8709" width="0" style="3" hidden="1" customWidth="1"/>
    <col min="8710" max="8710" width="15.5703125" style="3" customWidth="1"/>
    <col min="8711" max="8711" width="16.7109375" style="3" bestFit="1" customWidth="1"/>
    <col min="8712" max="8712" width="14.42578125" style="3" bestFit="1" customWidth="1"/>
    <col min="8713" max="8713" width="16.28515625" style="3" customWidth="1"/>
    <col min="8714" max="8714" width="14.7109375" style="3" customWidth="1"/>
    <col min="8715" max="8715" width="16.7109375" style="3" bestFit="1" customWidth="1"/>
    <col min="8716" max="8716" width="16.28515625" style="3" customWidth="1"/>
    <col min="8717" max="8717" width="12.28515625" style="3" customWidth="1"/>
    <col min="8718" max="8961" width="9.140625" style="3"/>
    <col min="8962" max="8962" width="8.85546875" style="3" bestFit="1" customWidth="1"/>
    <col min="8963" max="8963" width="25.85546875" style="3" bestFit="1" customWidth="1"/>
    <col min="8964" max="8964" width="2.7109375" style="3" customWidth="1"/>
    <col min="8965" max="8965" width="0" style="3" hidden="1" customWidth="1"/>
    <col min="8966" max="8966" width="15.5703125" style="3" customWidth="1"/>
    <col min="8967" max="8967" width="16.7109375" style="3" bestFit="1" customWidth="1"/>
    <col min="8968" max="8968" width="14.42578125" style="3" bestFit="1" customWidth="1"/>
    <col min="8969" max="8969" width="16.28515625" style="3" customWidth="1"/>
    <col min="8970" max="8970" width="14.7109375" style="3" customWidth="1"/>
    <col min="8971" max="8971" width="16.7109375" style="3" bestFit="1" customWidth="1"/>
    <col min="8972" max="8972" width="16.28515625" style="3" customWidth="1"/>
    <col min="8973" max="8973" width="12.28515625" style="3" customWidth="1"/>
    <col min="8974" max="9217" width="9.140625" style="3"/>
    <col min="9218" max="9218" width="8.85546875" style="3" bestFit="1" customWidth="1"/>
    <col min="9219" max="9219" width="25.85546875" style="3" bestFit="1" customWidth="1"/>
    <col min="9220" max="9220" width="2.7109375" style="3" customWidth="1"/>
    <col min="9221" max="9221" width="0" style="3" hidden="1" customWidth="1"/>
    <col min="9222" max="9222" width="15.5703125" style="3" customWidth="1"/>
    <col min="9223" max="9223" width="16.7109375" style="3" bestFit="1" customWidth="1"/>
    <col min="9224" max="9224" width="14.42578125" style="3" bestFit="1" customWidth="1"/>
    <col min="9225" max="9225" width="16.28515625" style="3" customWidth="1"/>
    <col min="9226" max="9226" width="14.7109375" style="3" customWidth="1"/>
    <col min="9227" max="9227" width="16.7109375" style="3" bestFit="1" customWidth="1"/>
    <col min="9228" max="9228" width="16.28515625" style="3" customWidth="1"/>
    <col min="9229" max="9229" width="12.28515625" style="3" customWidth="1"/>
    <col min="9230" max="9473" width="9.140625" style="3"/>
    <col min="9474" max="9474" width="8.85546875" style="3" bestFit="1" customWidth="1"/>
    <col min="9475" max="9475" width="25.85546875" style="3" bestFit="1" customWidth="1"/>
    <col min="9476" max="9476" width="2.7109375" style="3" customWidth="1"/>
    <col min="9477" max="9477" width="0" style="3" hidden="1" customWidth="1"/>
    <col min="9478" max="9478" width="15.5703125" style="3" customWidth="1"/>
    <col min="9479" max="9479" width="16.7109375" style="3" bestFit="1" customWidth="1"/>
    <col min="9480" max="9480" width="14.42578125" style="3" bestFit="1" customWidth="1"/>
    <col min="9481" max="9481" width="16.28515625" style="3" customWidth="1"/>
    <col min="9482" max="9482" width="14.7109375" style="3" customWidth="1"/>
    <col min="9483" max="9483" width="16.7109375" style="3" bestFit="1" customWidth="1"/>
    <col min="9484" max="9484" width="16.28515625" style="3" customWidth="1"/>
    <col min="9485" max="9485" width="12.28515625" style="3" customWidth="1"/>
    <col min="9486" max="9729" width="9.140625" style="3"/>
    <col min="9730" max="9730" width="8.85546875" style="3" bestFit="1" customWidth="1"/>
    <col min="9731" max="9731" width="25.85546875" style="3" bestFit="1" customWidth="1"/>
    <col min="9732" max="9732" width="2.7109375" style="3" customWidth="1"/>
    <col min="9733" max="9733" width="0" style="3" hidden="1" customWidth="1"/>
    <col min="9734" max="9734" width="15.5703125" style="3" customWidth="1"/>
    <col min="9735" max="9735" width="16.7109375" style="3" bestFit="1" customWidth="1"/>
    <col min="9736" max="9736" width="14.42578125" style="3" bestFit="1" customWidth="1"/>
    <col min="9737" max="9737" width="16.28515625" style="3" customWidth="1"/>
    <col min="9738" max="9738" width="14.7109375" style="3" customWidth="1"/>
    <col min="9739" max="9739" width="16.7109375" style="3" bestFit="1" customWidth="1"/>
    <col min="9740" max="9740" width="16.28515625" style="3" customWidth="1"/>
    <col min="9741" max="9741" width="12.28515625" style="3" customWidth="1"/>
    <col min="9742" max="9985" width="9.140625" style="3"/>
    <col min="9986" max="9986" width="8.85546875" style="3" bestFit="1" customWidth="1"/>
    <col min="9987" max="9987" width="25.85546875" style="3" bestFit="1" customWidth="1"/>
    <col min="9988" max="9988" width="2.7109375" style="3" customWidth="1"/>
    <col min="9989" max="9989" width="0" style="3" hidden="1" customWidth="1"/>
    <col min="9990" max="9990" width="15.5703125" style="3" customWidth="1"/>
    <col min="9991" max="9991" width="16.7109375" style="3" bestFit="1" customWidth="1"/>
    <col min="9992" max="9992" width="14.42578125" style="3" bestFit="1" customWidth="1"/>
    <col min="9993" max="9993" width="16.28515625" style="3" customWidth="1"/>
    <col min="9994" max="9994" width="14.7109375" style="3" customWidth="1"/>
    <col min="9995" max="9995" width="16.7109375" style="3" bestFit="1" customWidth="1"/>
    <col min="9996" max="9996" width="16.28515625" style="3" customWidth="1"/>
    <col min="9997" max="9997" width="12.28515625" style="3" customWidth="1"/>
    <col min="9998" max="10241" width="9.140625" style="3"/>
    <col min="10242" max="10242" width="8.85546875" style="3" bestFit="1" customWidth="1"/>
    <col min="10243" max="10243" width="25.85546875" style="3" bestFit="1" customWidth="1"/>
    <col min="10244" max="10244" width="2.7109375" style="3" customWidth="1"/>
    <col min="10245" max="10245" width="0" style="3" hidden="1" customWidth="1"/>
    <col min="10246" max="10246" width="15.5703125" style="3" customWidth="1"/>
    <col min="10247" max="10247" width="16.7109375" style="3" bestFit="1" customWidth="1"/>
    <col min="10248" max="10248" width="14.42578125" style="3" bestFit="1" customWidth="1"/>
    <col min="10249" max="10249" width="16.28515625" style="3" customWidth="1"/>
    <col min="10250" max="10250" width="14.7109375" style="3" customWidth="1"/>
    <col min="10251" max="10251" width="16.7109375" style="3" bestFit="1" customWidth="1"/>
    <col min="10252" max="10252" width="16.28515625" style="3" customWidth="1"/>
    <col min="10253" max="10253" width="12.28515625" style="3" customWidth="1"/>
    <col min="10254" max="10497" width="9.140625" style="3"/>
    <col min="10498" max="10498" width="8.85546875" style="3" bestFit="1" customWidth="1"/>
    <col min="10499" max="10499" width="25.85546875" style="3" bestFit="1" customWidth="1"/>
    <col min="10500" max="10500" width="2.7109375" style="3" customWidth="1"/>
    <col min="10501" max="10501" width="0" style="3" hidden="1" customWidth="1"/>
    <col min="10502" max="10502" width="15.5703125" style="3" customWidth="1"/>
    <col min="10503" max="10503" width="16.7109375" style="3" bestFit="1" customWidth="1"/>
    <col min="10504" max="10504" width="14.42578125" style="3" bestFit="1" customWidth="1"/>
    <col min="10505" max="10505" width="16.28515625" style="3" customWidth="1"/>
    <col min="10506" max="10506" width="14.7109375" style="3" customWidth="1"/>
    <col min="10507" max="10507" width="16.7109375" style="3" bestFit="1" customWidth="1"/>
    <col min="10508" max="10508" width="16.28515625" style="3" customWidth="1"/>
    <col min="10509" max="10509" width="12.28515625" style="3" customWidth="1"/>
    <col min="10510" max="10753" width="9.140625" style="3"/>
    <col min="10754" max="10754" width="8.85546875" style="3" bestFit="1" customWidth="1"/>
    <col min="10755" max="10755" width="25.85546875" style="3" bestFit="1" customWidth="1"/>
    <col min="10756" max="10756" width="2.7109375" style="3" customWidth="1"/>
    <col min="10757" max="10757" width="0" style="3" hidden="1" customWidth="1"/>
    <col min="10758" max="10758" width="15.5703125" style="3" customWidth="1"/>
    <col min="10759" max="10759" width="16.7109375" style="3" bestFit="1" customWidth="1"/>
    <col min="10760" max="10760" width="14.42578125" style="3" bestFit="1" customWidth="1"/>
    <col min="10761" max="10761" width="16.28515625" style="3" customWidth="1"/>
    <col min="10762" max="10762" width="14.7109375" style="3" customWidth="1"/>
    <col min="10763" max="10763" width="16.7109375" style="3" bestFit="1" customWidth="1"/>
    <col min="10764" max="10764" width="16.28515625" style="3" customWidth="1"/>
    <col min="10765" max="10765" width="12.28515625" style="3" customWidth="1"/>
    <col min="10766" max="11009" width="9.140625" style="3"/>
    <col min="11010" max="11010" width="8.85546875" style="3" bestFit="1" customWidth="1"/>
    <col min="11011" max="11011" width="25.85546875" style="3" bestFit="1" customWidth="1"/>
    <col min="11012" max="11012" width="2.7109375" style="3" customWidth="1"/>
    <col min="11013" max="11013" width="0" style="3" hidden="1" customWidth="1"/>
    <col min="11014" max="11014" width="15.5703125" style="3" customWidth="1"/>
    <col min="11015" max="11015" width="16.7109375" style="3" bestFit="1" customWidth="1"/>
    <col min="11016" max="11016" width="14.42578125" style="3" bestFit="1" customWidth="1"/>
    <col min="11017" max="11017" width="16.28515625" style="3" customWidth="1"/>
    <col min="11018" max="11018" width="14.7109375" style="3" customWidth="1"/>
    <col min="11019" max="11019" width="16.7109375" style="3" bestFit="1" customWidth="1"/>
    <col min="11020" max="11020" width="16.28515625" style="3" customWidth="1"/>
    <col min="11021" max="11021" width="12.28515625" style="3" customWidth="1"/>
    <col min="11022" max="11265" width="9.140625" style="3"/>
    <col min="11266" max="11266" width="8.85546875" style="3" bestFit="1" customWidth="1"/>
    <col min="11267" max="11267" width="25.85546875" style="3" bestFit="1" customWidth="1"/>
    <col min="11268" max="11268" width="2.7109375" style="3" customWidth="1"/>
    <col min="11269" max="11269" width="0" style="3" hidden="1" customWidth="1"/>
    <col min="11270" max="11270" width="15.5703125" style="3" customWidth="1"/>
    <col min="11271" max="11271" width="16.7109375" style="3" bestFit="1" customWidth="1"/>
    <col min="11272" max="11272" width="14.42578125" style="3" bestFit="1" customWidth="1"/>
    <col min="11273" max="11273" width="16.28515625" style="3" customWidth="1"/>
    <col min="11274" max="11274" width="14.7109375" style="3" customWidth="1"/>
    <col min="11275" max="11275" width="16.7109375" style="3" bestFit="1" customWidth="1"/>
    <col min="11276" max="11276" width="16.28515625" style="3" customWidth="1"/>
    <col min="11277" max="11277" width="12.28515625" style="3" customWidth="1"/>
    <col min="11278" max="11521" width="9.140625" style="3"/>
    <col min="11522" max="11522" width="8.85546875" style="3" bestFit="1" customWidth="1"/>
    <col min="11523" max="11523" width="25.85546875" style="3" bestFit="1" customWidth="1"/>
    <col min="11524" max="11524" width="2.7109375" style="3" customWidth="1"/>
    <col min="11525" max="11525" width="0" style="3" hidden="1" customWidth="1"/>
    <col min="11526" max="11526" width="15.5703125" style="3" customWidth="1"/>
    <col min="11527" max="11527" width="16.7109375" style="3" bestFit="1" customWidth="1"/>
    <col min="11528" max="11528" width="14.42578125" style="3" bestFit="1" customWidth="1"/>
    <col min="11529" max="11529" width="16.28515625" style="3" customWidth="1"/>
    <col min="11530" max="11530" width="14.7109375" style="3" customWidth="1"/>
    <col min="11531" max="11531" width="16.7109375" style="3" bestFit="1" customWidth="1"/>
    <col min="11532" max="11532" width="16.28515625" style="3" customWidth="1"/>
    <col min="11533" max="11533" width="12.28515625" style="3" customWidth="1"/>
    <col min="11534" max="11777" width="9.140625" style="3"/>
    <col min="11778" max="11778" width="8.85546875" style="3" bestFit="1" customWidth="1"/>
    <col min="11779" max="11779" width="25.85546875" style="3" bestFit="1" customWidth="1"/>
    <col min="11780" max="11780" width="2.7109375" style="3" customWidth="1"/>
    <col min="11781" max="11781" width="0" style="3" hidden="1" customWidth="1"/>
    <col min="11782" max="11782" width="15.5703125" style="3" customWidth="1"/>
    <col min="11783" max="11783" width="16.7109375" style="3" bestFit="1" customWidth="1"/>
    <col min="11784" max="11784" width="14.42578125" style="3" bestFit="1" customWidth="1"/>
    <col min="11785" max="11785" width="16.28515625" style="3" customWidth="1"/>
    <col min="11786" max="11786" width="14.7109375" style="3" customWidth="1"/>
    <col min="11787" max="11787" width="16.7109375" style="3" bestFit="1" customWidth="1"/>
    <col min="11788" max="11788" width="16.28515625" style="3" customWidth="1"/>
    <col min="11789" max="11789" width="12.28515625" style="3" customWidth="1"/>
    <col min="11790" max="12033" width="9.140625" style="3"/>
    <col min="12034" max="12034" width="8.85546875" style="3" bestFit="1" customWidth="1"/>
    <col min="12035" max="12035" width="25.85546875" style="3" bestFit="1" customWidth="1"/>
    <col min="12036" max="12036" width="2.7109375" style="3" customWidth="1"/>
    <col min="12037" max="12037" width="0" style="3" hidden="1" customWidth="1"/>
    <col min="12038" max="12038" width="15.5703125" style="3" customWidth="1"/>
    <col min="12039" max="12039" width="16.7109375" style="3" bestFit="1" customWidth="1"/>
    <col min="12040" max="12040" width="14.42578125" style="3" bestFit="1" customWidth="1"/>
    <col min="12041" max="12041" width="16.28515625" style="3" customWidth="1"/>
    <col min="12042" max="12042" width="14.7109375" style="3" customWidth="1"/>
    <col min="12043" max="12043" width="16.7109375" style="3" bestFit="1" customWidth="1"/>
    <col min="12044" max="12044" width="16.28515625" style="3" customWidth="1"/>
    <col min="12045" max="12045" width="12.28515625" style="3" customWidth="1"/>
    <col min="12046" max="12289" width="9.140625" style="3"/>
    <col min="12290" max="12290" width="8.85546875" style="3" bestFit="1" customWidth="1"/>
    <col min="12291" max="12291" width="25.85546875" style="3" bestFit="1" customWidth="1"/>
    <col min="12292" max="12292" width="2.7109375" style="3" customWidth="1"/>
    <col min="12293" max="12293" width="0" style="3" hidden="1" customWidth="1"/>
    <col min="12294" max="12294" width="15.5703125" style="3" customWidth="1"/>
    <col min="12295" max="12295" width="16.7109375" style="3" bestFit="1" customWidth="1"/>
    <col min="12296" max="12296" width="14.42578125" style="3" bestFit="1" customWidth="1"/>
    <col min="12297" max="12297" width="16.28515625" style="3" customWidth="1"/>
    <col min="12298" max="12298" width="14.7109375" style="3" customWidth="1"/>
    <col min="12299" max="12299" width="16.7109375" style="3" bestFit="1" customWidth="1"/>
    <col min="12300" max="12300" width="16.28515625" style="3" customWidth="1"/>
    <col min="12301" max="12301" width="12.28515625" style="3" customWidth="1"/>
    <col min="12302" max="12545" width="9.140625" style="3"/>
    <col min="12546" max="12546" width="8.85546875" style="3" bestFit="1" customWidth="1"/>
    <col min="12547" max="12547" width="25.85546875" style="3" bestFit="1" customWidth="1"/>
    <col min="12548" max="12548" width="2.7109375" style="3" customWidth="1"/>
    <col min="12549" max="12549" width="0" style="3" hidden="1" customWidth="1"/>
    <col min="12550" max="12550" width="15.5703125" style="3" customWidth="1"/>
    <col min="12551" max="12551" width="16.7109375" style="3" bestFit="1" customWidth="1"/>
    <col min="12552" max="12552" width="14.42578125" style="3" bestFit="1" customWidth="1"/>
    <col min="12553" max="12553" width="16.28515625" style="3" customWidth="1"/>
    <col min="12554" max="12554" width="14.7109375" style="3" customWidth="1"/>
    <col min="12555" max="12555" width="16.7109375" style="3" bestFit="1" customWidth="1"/>
    <col min="12556" max="12556" width="16.28515625" style="3" customWidth="1"/>
    <col min="12557" max="12557" width="12.28515625" style="3" customWidth="1"/>
    <col min="12558" max="12801" width="9.140625" style="3"/>
    <col min="12802" max="12802" width="8.85546875" style="3" bestFit="1" customWidth="1"/>
    <col min="12803" max="12803" width="25.85546875" style="3" bestFit="1" customWidth="1"/>
    <col min="12804" max="12804" width="2.7109375" style="3" customWidth="1"/>
    <col min="12805" max="12805" width="0" style="3" hidden="1" customWidth="1"/>
    <col min="12806" max="12806" width="15.5703125" style="3" customWidth="1"/>
    <col min="12807" max="12807" width="16.7109375" style="3" bestFit="1" customWidth="1"/>
    <col min="12808" max="12808" width="14.42578125" style="3" bestFit="1" customWidth="1"/>
    <col min="12809" max="12809" width="16.28515625" style="3" customWidth="1"/>
    <col min="12810" max="12810" width="14.7109375" style="3" customWidth="1"/>
    <col min="12811" max="12811" width="16.7109375" style="3" bestFit="1" customWidth="1"/>
    <col min="12812" max="12812" width="16.28515625" style="3" customWidth="1"/>
    <col min="12813" max="12813" width="12.28515625" style="3" customWidth="1"/>
    <col min="12814" max="13057" width="9.140625" style="3"/>
    <col min="13058" max="13058" width="8.85546875" style="3" bestFit="1" customWidth="1"/>
    <col min="13059" max="13059" width="25.85546875" style="3" bestFit="1" customWidth="1"/>
    <col min="13060" max="13060" width="2.7109375" style="3" customWidth="1"/>
    <col min="13061" max="13061" width="0" style="3" hidden="1" customWidth="1"/>
    <col min="13062" max="13062" width="15.5703125" style="3" customWidth="1"/>
    <col min="13063" max="13063" width="16.7109375" style="3" bestFit="1" customWidth="1"/>
    <col min="13064" max="13064" width="14.42578125" style="3" bestFit="1" customWidth="1"/>
    <col min="13065" max="13065" width="16.28515625" style="3" customWidth="1"/>
    <col min="13066" max="13066" width="14.7109375" style="3" customWidth="1"/>
    <col min="13067" max="13067" width="16.7109375" style="3" bestFit="1" customWidth="1"/>
    <col min="13068" max="13068" width="16.28515625" style="3" customWidth="1"/>
    <col min="13069" max="13069" width="12.28515625" style="3" customWidth="1"/>
    <col min="13070" max="13313" width="9.140625" style="3"/>
    <col min="13314" max="13314" width="8.85546875" style="3" bestFit="1" customWidth="1"/>
    <col min="13315" max="13315" width="25.85546875" style="3" bestFit="1" customWidth="1"/>
    <col min="13316" max="13316" width="2.7109375" style="3" customWidth="1"/>
    <col min="13317" max="13317" width="0" style="3" hidden="1" customWidth="1"/>
    <col min="13318" max="13318" width="15.5703125" style="3" customWidth="1"/>
    <col min="13319" max="13319" width="16.7109375" style="3" bestFit="1" customWidth="1"/>
    <col min="13320" max="13320" width="14.42578125" style="3" bestFit="1" customWidth="1"/>
    <col min="13321" max="13321" width="16.28515625" style="3" customWidth="1"/>
    <col min="13322" max="13322" width="14.7109375" style="3" customWidth="1"/>
    <col min="13323" max="13323" width="16.7109375" style="3" bestFit="1" customWidth="1"/>
    <col min="13324" max="13324" width="16.28515625" style="3" customWidth="1"/>
    <col min="13325" max="13325" width="12.28515625" style="3" customWidth="1"/>
    <col min="13326" max="13569" width="9.140625" style="3"/>
    <col min="13570" max="13570" width="8.85546875" style="3" bestFit="1" customWidth="1"/>
    <col min="13571" max="13571" width="25.85546875" style="3" bestFit="1" customWidth="1"/>
    <col min="13572" max="13572" width="2.7109375" style="3" customWidth="1"/>
    <col min="13573" max="13573" width="0" style="3" hidden="1" customWidth="1"/>
    <col min="13574" max="13574" width="15.5703125" style="3" customWidth="1"/>
    <col min="13575" max="13575" width="16.7109375" style="3" bestFit="1" customWidth="1"/>
    <col min="13576" max="13576" width="14.42578125" style="3" bestFit="1" customWidth="1"/>
    <col min="13577" max="13577" width="16.28515625" style="3" customWidth="1"/>
    <col min="13578" max="13578" width="14.7109375" style="3" customWidth="1"/>
    <col min="13579" max="13579" width="16.7109375" style="3" bestFit="1" customWidth="1"/>
    <col min="13580" max="13580" width="16.28515625" style="3" customWidth="1"/>
    <col min="13581" max="13581" width="12.28515625" style="3" customWidth="1"/>
    <col min="13582" max="13825" width="9.140625" style="3"/>
    <col min="13826" max="13826" width="8.85546875" style="3" bestFit="1" customWidth="1"/>
    <col min="13827" max="13827" width="25.85546875" style="3" bestFit="1" customWidth="1"/>
    <col min="13828" max="13828" width="2.7109375" style="3" customWidth="1"/>
    <col min="13829" max="13829" width="0" style="3" hidden="1" customWidth="1"/>
    <col min="13830" max="13830" width="15.5703125" style="3" customWidth="1"/>
    <col min="13831" max="13831" width="16.7109375" style="3" bestFit="1" customWidth="1"/>
    <col min="13832" max="13832" width="14.42578125" style="3" bestFit="1" customWidth="1"/>
    <col min="13833" max="13833" width="16.28515625" style="3" customWidth="1"/>
    <col min="13834" max="13834" width="14.7109375" style="3" customWidth="1"/>
    <col min="13835" max="13835" width="16.7109375" style="3" bestFit="1" customWidth="1"/>
    <col min="13836" max="13836" width="16.28515625" style="3" customWidth="1"/>
    <col min="13837" max="13837" width="12.28515625" style="3" customWidth="1"/>
    <col min="13838" max="14081" width="9.140625" style="3"/>
    <col min="14082" max="14082" width="8.85546875" style="3" bestFit="1" customWidth="1"/>
    <col min="14083" max="14083" width="25.85546875" style="3" bestFit="1" customWidth="1"/>
    <col min="14084" max="14084" width="2.7109375" style="3" customWidth="1"/>
    <col min="14085" max="14085" width="0" style="3" hidden="1" customWidth="1"/>
    <col min="14086" max="14086" width="15.5703125" style="3" customWidth="1"/>
    <col min="14087" max="14087" width="16.7109375" style="3" bestFit="1" customWidth="1"/>
    <col min="14088" max="14088" width="14.42578125" style="3" bestFit="1" customWidth="1"/>
    <col min="14089" max="14089" width="16.28515625" style="3" customWidth="1"/>
    <col min="14090" max="14090" width="14.7109375" style="3" customWidth="1"/>
    <col min="14091" max="14091" width="16.7109375" style="3" bestFit="1" customWidth="1"/>
    <col min="14092" max="14092" width="16.28515625" style="3" customWidth="1"/>
    <col min="14093" max="14093" width="12.28515625" style="3" customWidth="1"/>
    <col min="14094" max="14337" width="9.140625" style="3"/>
    <col min="14338" max="14338" width="8.85546875" style="3" bestFit="1" customWidth="1"/>
    <col min="14339" max="14339" width="25.85546875" style="3" bestFit="1" customWidth="1"/>
    <col min="14340" max="14340" width="2.7109375" style="3" customWidth="1"/>
    <col min="14341" max="14341" width="0" style="3" hidden="1" customWidth="1"/>
    <col min="14342" max="14342" width="15.5703125" style="3" customWidth="1"/>
    <col min="14343" max="14343" width="16.7109375" style="3" bestFit="1" customWidth="1"/>
    <col min="14344" max="14344" width="14.42578125" style="3" bestFit="1" customWidth="1"/>
    <col min="14345" max="14345" width="16.28515625" style="3" customWidth="1"/>
    <col min="14346" max="14346" width="14.7109375" style="3" customWidth="1"/>
    <col min="14347" max="14347" width="16.7109375" style="3" bestFit="1" customWidth="1"/>
    <col min="14348" max="14348" width="16.28515625" style="3" customWidth="1"/>
    <col min="14349" max="14349" width="12.28515625" style="3" customWidth="1"/>
    <col min="14350" max="14593" width="9.140625" style="3"/>
    <col min="14594" max="14594" width="8.85546875" style="3" bestFit="1" customWidth="1"/>
    <col min="14595" max="14595" width="25.85546875" style="3" bestFit="1" customWidth="1"/>
    <col min="14596" max="14596" width="2.7109375" style="3" customWidth="1"/>
    <col min="14597" max="14597" width="0" style="3" hidden="1" customWidth="1"/>
    <col min="14598" max="14598" width="15.5703125" style="3" customWidth="1"/>
    <col min="14599" max="14599" width="16.7109375" style="3" bestFit="1" customWidth="1"/>
    <col min="14600" max="14600" width="14.42578125" style="3" bestFit="1" customWidth="1"/>
    <col min="14601" max="14601" width="16.28515625" style="3" customWidth="1"/>
    <col min="14602" max="14602" width="14.7109375" style="3" customWidth="1"/>
    <col min="14603" max="14603" width="16.7109375" style="3" bestFit="1" customWidth="1"/>
    <col min="14604" max="14604" width="16.28515625" style="3" customWidth="1"/>
    <col min="14605" max="14605" width="12.28515625" style="3" customWidth="1"/>
    <col min="14606" max="14849" width="9.140625" style="3"/>
    <col min="14850" max="14850" width="8.85546875" style="3" bestFit="1" customWidth="1"/>
    <col min="14851" max="14851" width="25.85546875" style="3" bestFit="1" customWidth="1"/>
    <col min="14852" max="14852" width="2.7109375" style="3" customWidth="1"/>
    <col min="14853" max="14853" width="0" style="3" hidden="1" customWidth="1"/>
    <col min="14854" max="14854" width="15.5703125" style="3" customWidth="1"/>
    <col min="14855" max="14855" width="16.7109375" style="3" bestFit="1" customWidth="1"/>
    <col min="14856" max="14856" width="14.42578125" style="3" bestFit="1" customWidth="1"/>
    <col min="14857" max="14857" width="16.28515625" style="3" customWidth="1"/>
    <col min="14858" max="14858" width="14.7109375" style="3" customWidth="1"/>
    <col min="14859" max="14859" width="16.7109375" style="3" bestFit="1" customWidth="1"/>
    <col min="14860" max="14860" width="16.28515625" style="3" customWidth="1"/>
    <col min="14861" max="14861" width="12.28515625" style="3" customWidth="1"/>
    <col min="14862" max="15105" width="9.140625" style="3"/>
    <col min="15106" max="15106" width="8.85546875" style="3" bestFit="1" customWidth="1"/>
    <col min="15107" max="15107" width="25.85546875" style="3" bestFit="1" customWidth="1"/>
    <col min="15108" max="15108" width="2.7109375" style="3" customWidth="1"/>
    <col min="15109" max="15109" width="0" style="3" hidden="1" customWidth="1"/>
    <col min="15110" max="15110" width="15.5703125" style="3" customWidth="1"/>
    <col min="15111" max="15111" width="16.7109375" style="3" bestFit="1" customWidth="1"/>
    <col min="15112" max="15112" width="14.42578125" style="3" bestFit="1" customWidth="1"/>
    <col min="15113" max="15113" width="16.28515625" style="3" customWidth="1"/>
    <col min="15114" max="15114" width="14.7109375" style="3" customWidth="1"/>
    <col min="15115" max="15115" width="16.7109375" style="3" bestFit="1" customWidth="1"/>
    <col min="15116" max="15116" width="16.28515625" style="3" customWidth="1"/>
    <col min="15117" max="15117" width="12.28515625" style="3" customWidth="1"/>
    <col min="15118" max="15361" width="9.140625" style="3"/>
    <col min="15362" max="15362" width="8.85546875" style="3" bestFit="1" customWidth="1"/>
    <col min="15363" max="15363" width="25.85546875" style="3" bestFit="1" customWidth="1"/>
    <col min="15364" max="15364" width="2.7109375" style="3" customWidth="1"/>
    <col min="15365" max="15365" width="0" style="3" hidden="1" customWidth="1"/>
    <col min="15366" max="15366" width="15.5703125" style="3" customWidth="1"/>
    <col min="15367" max="15367" width="16.7109375" style="3" bestFit="1" customWidth="1"/>
    <col min="15368" max="15368" width="14.42578125" style="3" bestFit="1" customWidth="1"/>
    <col min="15369" max="15369" width="16.28515625" style="3" customWidth="1"/>
    <col min="15370" max="15370" width="14.7109375" style="3" customWidth="1"/>
    <col min="15371" max="15371" width="16.7109375" style="3" bestFit="1" customWidth="1"/>
    <col min="15372" max="15372" width="16.28515625" style="3" customWidth="1"/>
    <col min="15373" max="15373" width="12.28515625" style="3" customWidth="1"/>
    <col min="15374" max="15617" width="9.140625" style="3"/>
    <col min="15618" max="15618" width="8.85546875" style="3" bestFit="1" customWidth="1"/>
    <col min="15619" max="15619" width="25.85546875" style="3" bestFit="1" customWidth="1"/>
    <col min="15620" max="15620" width="2.7109375" style="3" customWidth="1"/>
    <col min="15621" max="15621" width="0" style="3" hidden="1" customWidth="1"/>
    <col min="15622" max="15622" width="15.5703125" style="3" customWidth="1"/>
    <col min="15623" max="15623" width="16.7109375" style="3" bestFit="1" customWidth="1"/>
    <col min="15624" max="15624" width="14.42578125" style="3" bestFit="1" customWidth="1"/>
    <col min="15625" max="15625" width="16.28515625" style="3" customWidth="1"/>
    <col min="15626" max="15626" width="14.7109375" style="3" customWidth="1"/>
    <col min="15627" max="15627" width="16.7109375" style="3" bestFit="1" customWidth="1"/>
    <col min="15628" max="15628" width="16.28515625" style="3" customWidth="1"/>
    <col min="15629" max="15629" width="12.28515625" style="3" customWidth="1"/>
    <col min="15630" max="15873" width="9.140625" style="3"/>
    <col min="15874" max="15874" width="8.85546875" style="3" bestFit="1" customWidth="1"/>
    <col min="15875" max="15875" width="25.85546875" style="3" bestFit="1" customWidth="1"/>
    <col min="15876" max="15876" width="2.7109375" style="3" customWidth="1"/>
    <col min="15877" max="15877" width="0" style="3" hidden="1" customWidth="1"/>
    <col min="15878" max="15878" width="15.5703125" style="3" customWidth="1"/>
    <col min="15879" max="15879" width="16.7109375" style="3" bestFit="1" customWidth="1"/>
    <col min="15880" max="15880" width="14.42578125" style="3" bestFit="1" customWidth="1"/>
    <col min="15881" max="15881" width="16.28515625" style="3" customWidth="1"/>
    <col min="15882" max="15882" width="14.7109375" style="3" customWidth="1"/>
    <col min="15883" max="15883" width="16.7109375" style="3" bestFit="1" customWidth="1"/>
    <col min="15884" max="15884" width="16.28515625" style="3" customWidth="1"/>
    <col min="15885" max="15885" width="12.28515625" style="3" customWidth="1"/>
    <col min="15886" max="16129" width="9.140625" style="3"/>
    <col min="16130" max="16130" width="8.85546875" style="3" bestFit="1" customWidth="1"/>
    <col min="16131" max="16131" width="25.85546875" style="3" bestFit="1" customWidth="1"/>
    <col min="16132" max="16132" width="2.7109375" style="3" customWidth="1"/>
    <col min="16133" max="16133" width="0" style="3" hidden="1" customWidth="1"/>
    <col min="16134" max="16134" width="15.5703125" style="3" customWidth="1"/>
    <col min="16135" max="16135" width="16.7109375" style="3" bestFit="1" customWidth="1"/>
    <col min="16136" max="16136" width="14.42578125" style="3" bestFit="1" customWidth="1"/>
    <col min="16137" max="16137" width="16.28515625" style="3" customWidth="1"/>
    <col min="16138" max="16138" width="14.7109375" style="3" customWidth="1"/>
    <col min="16139" max="16139" width="16.7109375" style="3" bestFit="1" customWidth="1"/>
    <col min="16140" max="16140" width="16.28515625" style="3" customWidth="1"/>
    <col min="16141" max="16141" width="12.28515625" style="3" customWidth="1"/>
    <col min="16142" max="16384" width="9.140625" style="3"/>
  </cols>
  <sheetData>
    <row r="1" spans="1:1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1"/>
      <c r="B2" s="2"/>
      <c r="D2" s="2"/>
      <c r="E2" s="4" t="s">
        <v>0</v>
      </c>
      <c r="F2" s="4"/>
      <c r="G2" s="4"/>
      <c r="H2" s="5"/>
      <c r="I2" s="5"/>
      <c r="J2" s="5"/>
      <c r="K2" s="5"/>
      <c r="L2" s="2"/>
    </row>
    <row r="3" spans="1:13" ht="13.5" thickBot="1">
      <c r="A3" s="6" t="s">
        <v>1</v>
      </c>
      <c r="B3" s="7" t="s">
        <v>2</v>
      </c>
      <c r="C3" s="6"/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</row>
    <row r="4" spans="1:13">
      <c r="A4" s="43" t="s">
        <v>12</v>
      </c>
      <c r="B4" s="8" t="s">
        <v>13</v>
      </c>
      <c r="C4" s="9"/>
      <c r="D4" s="10">
        <v>0</v>
      </c>
      <c r="E4" s="10">
        <v>98077.5</v>
      </c>
      <c r="F4" s="10">
        <v>39988.5</v>
      </c>
      <c r="G4" s="10">
        <v>10762</v>
      </c>
      <c r="H4" s="11">
        <v>281012.7</v>
      </c>
      <c r="I4" s="11">
        <v>122505</v>
      </c>
      <c r="J4" s="11">
        <v>204579</v>
      </c>
      <c r="K4" s="11">
        <v>20575</v>
      </c>
      <c r="L4" s="12">
        <f>SUM(E4:K4)</f>
        <v>777499.7</v>
      </c>
      <c r="M4" s="13"/>
    </row>
    <row r="5" spans="1:13">
      <c r="A5" s="44"/>
      <c r="B5" s="2" t="s">
        <v>14</v>
      </c>
      <c r="C5" s="14"/>
      <c r="D5" s="15">
        <v>0</v>
      </c>
      <c r="E5" s="15">
        <v>92438</v>
      </c>
      <c r="F5" s="15">
        <v>39727.5</v>
      </c>
      <c r="G5" s="15">
        <v>10762</v>
      </c>
      <c r="H5" s="16">
        <v>252113.70000000007</v>
      </c>
      <c r="I5" s="16">
        <v>113968</v>
      </c>
      <c r="J5" s="16">
        <v>182111.5</v>
      </c>
      <c r="K5" s="16">
        <v>18130</v>
      </c>
      <c r="L5" s="17">
        <f>SUM(E5:K5)</f>
        <v>709250.70000000007</v>
      </c>
      <c r="M5" s="13"/>
    </row>
    <row r="6" spans="1:13">
      <c r="A6" s="44"/>
      <c r="B6" s="2" t="s">
        <v>15</v>
      </c>
      <c r="C6" s="14"/>
      <c r="D6" s="15">
        <f>D4-D5</f>
        <v>0</v>
      </c>
      <c r="E6" s="15">
        <f t="shared" ref="E6:L6" si="0">E4-E5</f>
        <v>5639.5</v>
      </c>
      <c r="F6" s="15">
        <f t="shared" si="0"/>
        <v>261</v>
      </c>
      <c r="G6" s="15">
        <f t="shared" si="0"/>
        <v>0</v>
      </c>
      <c r="H6" s="15">
        <f t="shared" si="0"/>
        <v>28898.999999999942</v>
      </c>
      <c r="I6" s="15">
        <f t="shared" si="0"/>
        <v>8537</v>
      </c>
      <c r="J6" s="15">
        <f t="shared" si="0"/>
        <v>22467.5</v>
      </c>
      <c r="K6" s="15">
        <f t="shared" si="0"/>
        <v>2445</v>
      </c>
      <c r="L6" s="17">
        <f t="shared" si="0"/>
        <v>68248.999999999884</v>
      </c>
      <c r="M6" s="13"/>
    </row>
    <row r="7" spans="1:13" ht="13.5" thickBot="1">
      <c r="A7" s="45"/>
      <c r="B7" s="18" t="s">
        <v>16</v>
      </c>
      <c r="C7" s="19"/>
      <c r="D7" s="19"/>
      <c r="E7" s="20">
        <f t="shared" ref="E7:K7" si="1">E6/E4</f>
        <v>5.7500446075807399E-2</v>
      </c>
      <c r="F7" s="20">
        <f t="shared" si="1"/>
        <v>6.5268764769871339E-3</v>
      </c>
      <c r="G7" s="20">
        <f t="shared" si="1"/>
        <v>0</v>
      </c>
      <c r="H7" s="20">
        <f t="shared" si="1"/>
        <v>0.10283876849693961</v>
      </c>
      <c r="I7" s="20">
        <f t="shared" si="1"/>
        <v>6.9686951552997839E-2</v>
      </c>
      <c r="J7" s="20">
        <f t="shared" si="1"/>
        <v>0.10982310012269099</v>
      </c>
      <c r="K7" s="20">
        <f t="shared" si="1"/>
        <v>0.11883353584447144</v>
      </c>
      <c r="L7" s="21">
        <f>IF(L4=0,"NA",L6/L4)</f>
        <v>8.778009817881588E-2</v>
      </c>
    </row>
    <row r="8" spans="1:13">
      <c r="A8" s="43" t="s">
        <v>17</v>
      </c>
      <c r="B8" s="8" t="s">
        <v>13</v>
      </c>
      <c r="C8" s="9"/>
      <c r="D8" s="10" t="e">
        <f>#REF!+#REF!</f>
        <v>#REF!</v>
      </c>
      <c r="E8" s="10">
        <v>184107.5</v>
      </c>
      <c r="F8" s="10">
        <v>34005</v>
      </c>
      <c r="G8" s="10">
        <v>40104</v>
      </c>
      <c r="H8" s="11">
        <v>882550.25</v>
      </c>
      <c r="I8" s="11">
        <v>19670</v>
      </c>
      <c r="J8" s="11">
        <v>97547.5</v>
      </c>
      <c r="K8" s="11">
        <v>18275</v>
      </c>
      <c r="L8" s="12">
        <f>SUM(E8:K8)</f>
        <v>1276259.25</v>
      </c>
      <c r="M8" s="13"/>
    </row>
    <row r="9" spans="1:13">
      <c r="A9" s="44" t="s">
        <v>17</v>
      </c>
      <c r="B9" s="2" t="s">
        <v>14</v>
      </c>
      <c r="C9" s="14"/>
      <c r="D9" s="15" t="e">
        <f>#REF!+#REF!</f>
        <v>#REF!</v>
      </c>
      <c r="E9" s="15">
        <v>163923</v>
      </c>
      <c r="F9" s="15">
        <v>31235</v>
      </c>
      <c r="G9" s="15">
        <v>37755</v>
      </c>
      <c r="H9" s="16">
        <v>710005.75</v>
      </c>
      <c r="I9" s="16">
        <v>16735</v>
      </c>
      <c r="J9" s="16">
        <v>82161.239999999991</v>
      </c>
      <c r="K9" s="16">
        <v>13445</v>
      </c>
      <c r="L9" s="17">
        <f>SUM(E9:K9)</f>
        <v>1055259.99</v>
      </c>
      <c r="M9" s="13"/>
    </row>
    <row r="10" spans="1:13">
      <c r="A10" s="44"/>
      <c r="B10" s="2" t="s">
        <v>15</v>
      </c>
      <c r="C10" s="14"/>
      <c r="D10" s="15" t="e">
        <f t="shared" ref="D10:L10" si="2">D8-D9</f>
        <v>#REF!</v>
      </c>
      <c r="E10" s="15">
        <f t="shared" si="2"/>
        <v>20184.5</v>
      </c>
      <c r="F10" s="15">
        <f t="shared" si="2"/>
        <v>2770</v>
      </c>
      <c r="G10" s="15">
        <f t="shared" si="2"/>
        <v>2349</v>
      </c>
      <c r="H10" s="15">
        <f t="shared" si="2"/>
        <v>172544.5</v>
      </c>
      <c r="I10" s="15">
        <f t="shared" si="2"/>
        <v>2935</v>
      </c>
      <c r="J10" s="15">
        <f t="shared" si="2"/>
        <v>15386.260000000009</v>
      </c>
      <c r="K10" s="15">
        <f t="shared" si="2"/>
        <v>4830</v>
      </c>
      <c r="L10" s="17">
        <f t="shared" si="2"/>
        <v>220999.26</v>
      </c>
      <c r="M10" s="13"/>
    </row>
    <row r="11" spans="1:13" ht="13.5" thickBot="1">
      <c r="A11" s="45" t="s">
        <v>17</v>
      </c>
      <c r="B11" s="18" t="s">
        <v>16</v>
      </c>
      <c r="C11" s="19"/>
      <c r="D11" s="19" t="e">
        <f>#REF!+#REF!</f>
        <v>#REF!</v>
      </c>
      <c r="E11" s="20">
        <f t="shared" ref="E11:K11" si="3">E10/E8</f>
        <v>0.10963431690724169</v>
      </c>
      <c r="F11" s="20">
        <f t="shared" si="3"/>
        <v>8.1458609028084106E-2</v>
      </c>
      <c r="G11" s="20">
        <f t="shared" si="3"/>
        <v>5.8572710951526032E-2</v>
      </c>
      <c r="H11" s="20">
        <f t="shared" si="3"/>
        <v>0.19550671477346473</v>
      </c>
      <c r="I11" s="20">
        <f t="shared" si="3"/>
        <v>0.14921199796644635</v>
      </c>
      <c r="J11" s="20">
        <f t="shared" si="3"/>
        <v>0.15773095158768816</v>
      </c>
      <c r="K11" s="20">
        <f t="shared" si="3"/>
        <v>0.26429548563611494</v>
      </c>
      <c r="L11" s="21">
        <f>IF(L8=0,"NA",L10/L8)</f>
        <v>0.17316173026757692</v>
      </c>
    </row>
    <row r="12" spans="1:13">
      <c r="A12" s="43" t="s">
        <v>18</v>
      </c>
      <c r="B12" s="8" t="s">
        <v>13</v>
      </c>
      <c r="C12" s="9"/>
      <c r="D12" s="10" t="e">
        <f>#REF!+#REF!</f>
        <v>#REF!</v>
      </c>
      <c r="E12" s="10">
        <v>122590.5</v>
      </c>
      <c r="F12" s="10">
        <v>28954</v>
      </c>
      <c r="G12" s="10">
        <v>22489</v>
      </c>
      <c r="H12" s="11">
        <v>306748.79999999999</v>
      </c>
      <c r="I12" s="11">
        <v>46665</v>
      </c>
      <c r="J12" s="11">
        <v>190818.96</v>
      </c>
      <c r="K12" s="11">
        <v>11425</v>
      </c>
      <c r="L12" s="12">
        <f>SUM(E12:K12)</f>
        <v>729691.26</v>
      </c>
      <c r="M12" s="13"/>
    </row>
    <row r="13" spans="1:13">
      <c r="A13" s="44" t="s">
        <v>18</v>
      </c>
      <c r="B13" s="2" t="s">
        <v>14</v>
      </c>
      <c r="C13" s="14"/>
      <c r="D13" s="15" t="e">
        <f>#REF!+#REF!</f>
        <v>#REF!</v>
      </c>
      <c r="E13" s="15">
        <v>95355.75</v>
      </c>
      <c r="F13" s="15">
        <v>25230</v>
      </c>
      <c r="G13" s="15">
        <v>22489</v>
      </c>
      <c r="H13" s="16">
        <v>214397.83</v>
      </c>
      <c r="I13" s="16">
        <v>39180.999999999993</v>
      </c>
      <c r="J13" s="16">
        <v>143594.19999999998</v>
      </c>
      <c r="K13" s="16">
        <v>7798.87</v>
      </c>
      <c r="L13" s="17">
        <f>SUM(E13:K13)</f>
        <v>548046.64999999991</v>
      </c>
      <c r="M13" s="13"/>
    </row>
    <row r="14" spans="1:13">
      <c r="A14" s="44"/>
      <c r="B14" s="2" t="s">
        <v>15</v>
      </c>
      <c r="C14" s="14"/>
      <c r="D14" s="15" t="e">
        <f t="shared" ref="D14:L14" si="4">D12-D13</f>
        <v>#REF!</v>
      </c>
      <c r="E14" s="15">
        <f t="shared" si="4"/>
        <v>27234.75</v>
      </c>
      <c r="F14" s="15">
        <f t="shared" si="4"/>
        <v>3724</v>
      </c>
      <c r="G14" s="15">
        <f t="shared" si="4"/>
        <v>0</v>
      </c>
      <c r="H14" s="15">
        <f t="shared" si="4"/>
        <v>92350.97</v>
      </c>
      <c r="I14" s="15">
        <f t="shared" si="4"/>
        <v>7484.0000000000073</v>
      </c>
      <c r="J14" s="15">
        <f t="shared" si="4"/>
        <v>47224.760000000009</v>
      </c>
      <c r="K14" s="15">
        <f t="shared" si="4"/>
        <v>3626.13</v>
      </c>
      <c r="L14" s="17">
        <f t="shared" si="4"/>
        <v>181644.6100000001</v>
      </c>
      <c r="M14" s="13"/>
    </row>
    <row r="15" spans="1:13" ht="13.5" thickBot="1">
      <c r="A15" s="45" t="s">
        <v>18</v>
      </c>
      <c r="B15" s="18" t="s">
        <v>16</v>
      </c>
      <c r="C15" s="19"/>
      <c r="D15" s="19" t="e">
        <f>#REF!</f>
        <v>#REF!</v>
      </c>
      <c r="E15" s="20">
        <f t="shared" ref="E15:K15" si="5">E14/E12</f>
        <v>0.22216036316027751</v>
      </c>
      <c r="F15" s="20">
        <f t="shared" si="5"/>
        <v>0.12861780755681426</v>
      </c>
      <c r="G15" s="20">
        <f t="shared" si="5"/>
        <v>0</v>
      </c>
      <c r="H15" s="20">
        <f t="shared" si="5"/>
        <v>0.30106383464254793</v>
      </c>
      <c r="I15" s="20">
        <f t="shared" si="5"/>
        <v>0.16037715632701183</v>
      </c>
      <c r="J15" s="20">
        <f t="shared" si="5"/>
        <v>0.24748463150621935</v>
      </c>
      <c r="K15" s="20">
        <f t="shared" si="5"/>
        <v>0.3173855579868709</v>
      </c>
      <c r="L15" s="21">
        <f>IF(L12=0,"NA",L14/L12)</f>
        <v>0.24893351470319119</v>
      </c>
    </row>
    <row r="16" spans="1:13">
      <c r="A16" s="43" t="s">
        <v>19</v>
      </c>
      <c r="B16" s="8" t="s">
        <v>13</v>
      </c>
      <c r="C16" s="9"/>
      <c r="D16" s="10" t="e">
        <f>#REF!+#REF!</f>
        <v>#REF!</v>
      </c>
      <c r="E16" s="10">
        <v>178430</v>
      </c>
      <c r="F16" s="10">
        <v>27631</v>
      </c>
      <c r="G16" s="10">
        <v>10868.5</v>
      </c>
      <c r="H16" s="11">
        <v>395482.1</v>
      </c>
      <c r="I16" s="11">
        <v>233433</v>
      </c>
      <c r="J16" s="11">
        <v>172267</v>
      </c>
      <c r="K16" s="11">
        <v>12350</v>
      </c>
      <c r="L16" s="12">
        <f>SUM(E16:K16)</f>
        <v>1030461.6</v>
      </c>
      <c r="M16" s="13"/>
    </row>
    <row r="17" spans="1:13">
      <c r="A17" s="44" t="s">
        <v>19</v>
      </c>
      <c r="B17" s="2" t="s">
        <v>14</v>
      </c>
      <c r="C17" s="14"/>
      <c r="D17" s="15" t="e">
        <f>#REF!+#REF!</f>
        <v>#REF!</v>
      </c>
      <c r="E17" s="15">
        <v>169770.5</v>
      </c>
      <c r="F17" s="15">
        <v>25962</v>
      </c>
      <c r="G17" s="15">
        <v>10693</v>
      </c>
      <c r="H17" s="16">
        <v>308505.84999999998</v>
      </c>
      <c r="I17" s="16">
        <v>200497.09999999998</v>
      </c>
      <c r="J17" s="16">
        <v>142177</v>
      </c>
      <c r="K17" s="16">
        <v>9665</v>
      </c>
      <c r="L17" s="17">
        <f>SUM(E17:K17)</f>
        <v>867270.45</v>
      </c>
      <c r="M17" s="13"/>
    </row>
    <row r="18" spans="1:13">
      <c r="A18" s="44"/>
      <c r="B18" s="2" t="s">
        <v>15</v>
      </c>
      <c r="C18" s="14"/>
      <c r="D18" s="15" t="e">
        <f t="shared" ref="D18:L18" si="6">D16-D17</f>
        <v>#REF!</v>
      </c>
      <c r="E18" s="15">
        <f t="shared" si="6"/>
        <v>8659.5</v>
      </c>
      <c r="F18" s="15">
        <f t="shared" si="6"/>
        <v>1669</v>
      </c>
      <c r="G18" s="15">
        <f t="shared" si="6"/>
        <v>175.5</v>
      </c>
      <c r="H18" s="15">
        <f t="shared" si="6"/>
        <v>86976.25</v>
      </c>
      <c r="I18" s="15">
        <f t="shared" si="6"/>
        <v>32935.900000000023</v>
      </c>
      <c r="J18" s="15">
        <f t="shared" si="6"/>
        <v>30090</v>
      </c>
      <c r="K18" s="15">
        <f t="shared" si="6"/>
        <v>2685</v>
      </c>
      <c r="L18" s="17">
        <f t="shared" si="6"/>
        <v>163191.15000000002</v>
      </c>
      <c r="M18" s="13"/>
    </row>
    <row r="19" spans="1:13" ht="13.5" thickBot="1">
      <c r="A19" s="45" t="s">
        <v>19</v>
      </c>
      <c r="B19" s="18" t="s">
        <v>16</v>
      </c>
      <c r="C19" s="19"/>
      <c r="D19" s="19" t="e">
        <f>#REF!+#REF!</f>
        <v>#REF!</v>
      </c>
      <c r="E19" s="20">
        <f t="shared" ref="E19:L19" si="7">IF(E16=0,"NA",E18/E16)</f>
        <v>4.8531637056548789E-2</v>
      </c>
      <c r="F19" s="20">
        <f t="shared" si="7"/>
        <v>6.0403170352140712E-2</v>
      </c>
      <c r="G19" s="20">
        <f t="shared" si="7"/>
        <v>1.6147582463081383E-2</v>
      </c>
      <c r="H19" s="20">
        <f t="shared" si="7"/>
        <v>0.21992461858577167</v>
      </c>
      <c r="I19" s="20">
        <f t="shared" si="7"/>
        <v>0.14109359002368999</v>
      </c>
      <c r="J19" s="20">
        <f t="shared" si="7"/>
        <v>0.17467071464644998</v>
      </c>
      <c r="K19" s="20">
        <f t="shared" si="7"/>
        <v>0.2174089068825911</v>
      </c>
      <c r="L19" s="21">
        <f t="shared" si="7"/>
        <v>0.15836703667560251</v>
      </c>
    </row>
    <row r="20" spans="1:13">
      <c r="A20" s="43" t="s">
        <v>20</v>
      </c>
      <c r="B20" s="8" t="s">
        <v>13</v>
      </c>
      <c r="C20" s="9"/>
      <c r="D20" s="10" t="e">
        <f>#REF!+#REF!</f>
        <v>#REF!</v>
      </c>
      <c r="E20" s="10">
        <v>114930.5</v>
      </c>
      <c r="F20" s="10">
        <v>26516.5</v>
      </c>
      <c r="G20" s="10">
        <v>15808.5</v>
      </c>
      <c r="H20" s="11">
        <v>202692</v>
      </c>
      <c r="I20" s="11">
        <v>14070</v>
      </c>
      <c r="J20" s="11">
        <v>179451</v>
      </c>
      <c r="K20" s="11">
        <v>47425</v>
      </c>
      <c r="L20" s="12">
        <f>SUM(E20:K20)</f>
        <v>600893.5</v>
      </c>
      <c r="M20" s="13"/>
    </row>
    <row r="21" spans="1:13">
      <c r="A21" s="44" t="s">
        <v>20</v>
      </c>
      <c r="B21" s="2" t="s">
        <v>14</v>
      </c>
      <c r="C21" s="14"/>
      <c r="D21" s="15" t="e">
        <f>#REF!+#REF!</f>
        <v>#REF!</v>
      </c>
      <c r="E21" s="15">
        <v>100681.5</v>
      </c>
      <c r="F21" s="15">
        <v>14234.5</v>
      </c>
      <c r="G21" s="15">
        <v>12285</v>
      </c>
      <c r="H21" s="16">
        <v>146323</v>
      </c>
      <c r="I21" s="16">
        <v>11515</v>
      </c>
      <c r="J21" s="16">
        <v>134384.25999999998</v>
      </c>
      <c r="K21" s="16">
        <v>36280.03</v>
      </c>
      <c r="L21" s="17">
        <f>SUM(E21:K21)</f>
        <v>455703.29000000004</v>
      </c>
      <c r="M21" s="13"/>
    </row>
    <row r="22" spans="1:13">
      <c r="A22" s="44"/>
      <c r="B22" s="2" t="s">
        <v>15</v>
      </c>
      <c r="C22" s="14"/>
      <c r="D22" s="15" t="e">
        <f t="shared" ref="D22:L22" si="8">D20-D21</f>
        <v>#REF!</v>
      </c>
      <c r="E22" s="15">
        <f t="shared" si="8"/>
        <v>14249</v>
      </c>
      <c r="F22" s="15">
        <f t="shared" si="8"/>
        <v>12282</v>
      </c>
      <c r="G22" s="15">
        <f t="shared" si="8"/>
        <v>3523.5</v>
      </c>
      <c r="H22" s="15">
        <f t="shared" si="8"/>
        <v>56369</v>
      </c>
      <c r="I22" s="15">
        <f t="shared" si="8"/>
        <v>2555</v>
      </c>
      <c r="J22" s="15">
        <f t="shared" si="8"/>
        <v>45066.74000000002</v>
      </c>
      <c r="K22" s="15">
        <f t="shared" si="8"/>
        <v>11144.970000000001</v>
      </c>
      <c r="L22" s="17">
        <f t="shared" si="8"/>
        <v>145190.20999999996</v>
      </c>
      <c r="M22" s="13"/>
    </row>
    <row r="23" spans="1:13" ht="13.5" thickBot="1">
      <c r="A23" s="45" t="s">
        <v>20</v>
      </c>
      <c r="B23" s="18" t="s">
        <v>16</v>
      </c>
      <c r="C23" s="19"/>
      <c r="D23" s="19" t="e">
        <f>#REF!+#REF!</f>
        <v>#REF!</v>
      </c>
      <c r="E23" s="20">
        <f t="shared" ref="E23:L23" si="9">IF(E20=0,"NA",E22/E20)</f>
        <v>0.12397927443106921</v>
      </c>
      <c r="F23" s="20">
        <f t="shared" si="9"/>
        <v>0.46318330096355098</v>
      </c>
      <c r="G23" s="20">
        <f t="shared" si="9"/>
        <v>0.22288642186165669</v>
      </c>
      <c r="H23" s="20">
        <f t="shared" si="9"/>
        <v>0.27810175043908986</v>
      </c>
      <c r="I23" s="20">
        <f t="shared" si="9"/>
        <v>0.18159203980099503</v>
      </c>
      <c r="J23" s="20">
        <f t="shared" si="9"/>
        <v>0.25113674484956905</v>
      </c>
      <c r="K23" s="20">
        <f t="shared" si="9"/>
        <v>0.2350020031628888</v>
      </c>
      <c r="L23" s="21">
        <f t="shared" si="9"/>
        <v>0.24162386512751421</v>
      </c>
    </row>
    <row r="24" spans="1:13">
      <c r="A24" s="43" t="s">
        <v>21</v>
      </c>
      <c r="B24" s="8" t="s">
        <v>13</v>
      </c>
      <c r="C24" s="9"/>
      <c r="D24" s="10" t="e">
        <f>#REF!+#REF!</f>
        <v>#REF!</v>
      </c>
      <c r="E24" s="10">
        <v>164305</v>
      </c>
      <c r="F24" s="10">
        <v>19733.099999999999</v>
      </c>
      <c r="G24" s="10">
        <v>11716</v>
      </c>
      <c r="H24" s="11">
        <v>1221945.3499999999</v>
      </c>
      <c r="I24" s="11">
        <v>5810</v>
      </c>
      <c r="J24" s="11">
        <v>132309</v>
      </c>
      <c r="K24" s="11">
        <v>18050</v>
      </c>
      <c r="L24" s="12">
        <f>SUM(E24:K24)</f>
        <v>1573868.45</v>
      </c>
      <c r="M24" s="13"/>
    </row>
    <row r="25" spans="1:13">
      <c r="A25" s="44" t="s">
        <v>21</v>
      </c>
      <c r="B25" s="2" t="s">
        <v>14</v>
      </c>
      <c r="C25" s="14"/>
      <c r="D25" s="15" t="e">
        <f>#REF!+#REF!</f>
        <v>#REF!</v>
      </c>
      <c r="E25" s="15">
        <v>121428</v>
      </c>
      <c r="F25" s="15">
        <v>13716.6</v>
      </c>
      <c r="G25" s="15">
        <v>7693</v>
      </c>
      <c r="H25" s="16">
        <v>911076.28</v>
      </c>
      <c r="I25" s="16">
        <v>3859.6</v>
      </c>
      <c r="J25" s="16">
        <v>86772.37000000001</v>
      </c>
      <c r="K25" s="16">
        <v>11426.55</v>
      </c>
      <c r="L25" s="17">
        <f>SUM(E25:K25)</f>
        <v>1155972.4000000004</v>
      </c>
      <c r="M25" s="13"/>
    </row>
    <row r="26" spans="1:13">
      <c r="A26" s="44"/>
      <c r="B26" s="2" t="s">
        <v>15</v>
      </c>
      <c r="C26" s="14"/>
      <c r="D26" s="15" t="e">
        <f t="shared" ref="D26:L26" si="10">D24-D25</f>
        <v>#REF!</v>
      </c>
      <c r="E26" s="15">
        <f t="shared" si="10"/>
        <v>42877</v>
      </c>
      <c r="F26" s="15">
        <f t="shared" si="10"/>
        <v>6016.4999999999982</v>
      </c>
      <c r="G26" s="15">
        <f t="shared" si="10"/>
        <v>4023</v>
      </c>
      <c r="H26" s="15">
        <f t="shared" si="10"/>
        <v>310869.06999999983</v>
      </c>
      <c r="I26" s="15">
        <f t="shared" si="10"/>
        <v>1950.4</v>
      </c>
      <c r="J26" s="15">
        <f t="shared" si="10"/>
        <v>45536.62999999999</v>
      </c>
      <c r="K26" s="15">
        <f t="shared" si="10"/>
        <v>6623.4500000000007</v>
      </c>
      <c r="L26" s="17">
        <f t="shared" si="10"/>
        <v>417896.04999999958</v>
      </c>
      <c r="M26" s="13"/>
    </row>
    <row r="27" spans="1:13" ht="13.5" thickBot="1">
      <c r="A27" s="45" t="s">
        <v>21</v>
      </c>
      <c r="B27" s="18" t="s">
        <v>16</v>
      </c>
      <c r="C27" s="19"/>
      <c r="D27" s="19" t="e">
        <f>#REF!+#REF!</f>
        <v>#REF!</v>
      </c>
      <c r="E27" s="20">
        <f t="shared" ref="E27:L27" si="11">IF(E24=0,"NA",E26/E24)</f>
        <v>0.26095980037126076</v>
      </c>
      <c r="F27" s="20">
        <f t="shared" si="11"/>
        <v>0.30489380786597131</v>
      </c>
      <c r="G27" s="20">
        <f t="shared" si="11"/>
        <v>0.34337657903721408</v>
      </c>
      <c r="H27" s="20">
        <f t="shared" si="11"/>
        <v>0.25440505174801792</v>
      </c>
      <c r="I27" s="20">
        <f t="shared" si="11"/>
        <v>0.33569707401032706</v>
      </c>
      <c r="J27" s="20">
        <f t="shared" si="11"/>
        <v>0.34416880181998194</v>
      </c>
      <c r="K27" s="20">
        <f t="shared" si="11"/>
        <v>0.36695013850415514</v>
      </c>
      <c r="L27" s="21">
        <f t="shared" si="11"/>
        <v>0.26552158790653668</v>
      </c>
    </row>
    <row r="28" spans="1:13">
      <c r="A28" s="43" t="s">
        <v>22</v>
      </c>
      <c r="B28" s="8" t="s">
        <v>13</v>
      </c>
      <c r="C28" s="9"/>
      <c r="D28" s="10" t="e">
        <f>#REF!+#REF!</f>
        <v>#REF!</v>
      </c>
      <c r="E28" s="10">
        <v>122192</v>
      </c>
      <c r="F28" s="10">
        <v>27091.5</v>
      </c>
      <c r="G28" s="10">
        <v>12678</v>
      </c>
      <c r="H28" s="11">
        <v>142907.62</v>
      </c>
      <c r="I28" s="11">
        <v>9590</v>
      </c>
      <c r="J28" s="11">
        <v>170127</v>
      </c>
      <c r="K28" s="11">
        <v>43075</v>
      </c>
      <c r="L28" s="12">
        <f>SUM(E28:K28)</f>
        <v>527661.12</v>
      </c>
      <c r="M28" s="13"/>
    </row>
    <row r="29" spans="1:13">
      <c r="A29" s="44" t="s">
        <v>22</v>
      </c>
      <c r="B29" s="2" t="s">
        <v>14</v>
      </c>
      <c r="C29" s="14"/>
      <c r="D29" s="15" t="e">
        <f>#REF!+#REF!</f>
        <v>#REF!</v>
      </c>
      <c r="E29" s="15">
        <v>93619.5</v>
      </c>
      <c r="F29" s="15">
        <v>24341</v>
      </c>
      <c r="G29" s="15">
        <v>11985</v>
      </c>
      <c r="H29" s="16">
        <v>106170.62</v>
      </c>
      <c r="I29" s="16">
        <v>6701</v>
      </c>
      <c r="J29" s="16">
        <v>116347.97</v>
      </c>
      <c r="K29" s="16">
        <v>28924.999999999996</v>
      </c>
      <c r="L29" s="17">
        <f>SUM(E29:K29)</f>
        <v>388090.08999999997</v>
      </c>
      <c r="M29" s="13"/>
    </row>
    <row r="30" spans="1:13">
      <c r="A30" s="44"/>
      <c r="B30" s="2" t="s">
        <v>15</v>
      </c>
      <c r="C30" s="14"/>
      <c r="D30" s="15" t="e">
        <f t="shared" ref="D30:L30" si="12">D28-D29</f>
        <v>#REF!</v>
      </c>
      <c r="E30" s="15">
        <f t="shared" si="12"/>
        <v>28572.5</v>
      </c>
      <c r="F30" s="15">
        <f t="shared" si="12"/>
        <v>2750.5</v>
      </c>
      <c r="G30" s="15">
        <f t="shared" si="12"/>
        <v>693</v>
      </c>
      <c r="H30" s="15">
        <f t="shared" si="12"/>
        <v>36737</v>
      </c>
      <c r="I30" s="15">
        <f t="shared" si="12"/>
        <v>2889</v>
      </c>
      <c r="J30" s="15">
        <f t="shared" si="12"/>
        <v>53779.03</v>
      </c>
      <c r="K30" s="15">
        <f t="shared" si="12"/>
        <v>14150.000000000004</v>
      </c>
      <c r="L30" s="17">
        <f t="shared" si="12"/>
        <v>139571.03000000003</v>
      </c>
      <c r="M30" s="13"/>
    </row>
    <row r="31" spans="1:13" ht="13.5" thickBot="1">
      <c r="A31" s="45" t="s">
        <v>22</v>
      </c>
      <c r="B31" s="18" t="s">
        <v>16</v>
      </c>
      <c r="C31" s="19"/>
      <c r="D31" s="19" t="e">
        <f>#REF!</f>
        <v>#REF!</v>
      </c>
      <c r="E31" s="20">
        <f t="shared" ref="E31:L31" si="13">IF(E28=0,"NA",E30/E28)</f>
        <v>0.23383282047924578</v>
      </c>
      <c r="F31" s="20">
        <f t="shared" si="13"/>
        <v>0.10152630898990458</v>
      </c>
      <c r="G31" s="20">
        <f t="shared" si="13"/>
        <v>5.4661618551822055E-2</v>
      </c>
      <c r="H31" s="20">
        <f t="shared" si="13"/>
        <v>0.25706816753368367</v>
      </c>
      <c r="I31" s="20">
        <f t="shared" si="13"/>
        <v>0.30125130344108447</v>
      </c>
      <c r="J31" s="20">
        <f t="shared" si="13"/>
        <v>0.31611108172130231</v>
      </c>
      <c r="K31" s="20">
        <f t="shared" si="13"/>
        <v>0.32849680789320962</v>
      </c>
      <c r="L31" s="21">
        <f t="shared" si="13"/>
        <v>0.26450883855153101</v>
      </c>
    </row>
    <row r="32" spans="1:13">
      <c r="A32" s="43" t="s">
        <v>23</v>
      </c>
      <c r="B32" s="8" t="s">
        <v>13</v>
      </c>
      <c r="C32" s="9"/>
      <c r="D32" s="10" t="e">
        <f>#REF!+#REF!</f>
        <v>#REF!</v>
      </c>
      <c r="E32" s="10">
        <v>125219.5</v>
      </c>
      <c r="F32" s="10">
        <v>48974.5</v>
      </c>
      <c r="G32" s="10">
        <v>17649</v>
      </c>
      <c r="H32" s="11">
        <v>1601508.75</v>
      </c>
      <c r="I32" s="11">
        <v>99736</v>
      </c>
      <c r="J32" s="11">
        <v>211191.2</v>
      </c>
      <c r="K32" s="11">
        <v>24825</v>
      </c>
      <c r="L32" s="12">
        <f>SUM(E32:K32)</f>
        <v>2129103.9500000002</v>
      </c>
      <c r="M32" s="22"/>
    </row>
    <row r="33" spans="1:13">
      <c r="A33" s="44" t="s">
        <v>23</v>
      </c>
      <c r="B33" s="2" t="s">
        <v>14</v>
      </c>
      <c r="C33" s="14"/>
      <c r="D33" s="15" t="e">
        <f>#REF!+#REF!</f>
        <v>#REF!</v>
      </c>
      <c r="E33" s="15">
        <v>94508.18</v>
      </c>
      <c r="F33" s="15">
        <v>31087</v>
      </c>
      <c r="G33" s="15">
        <v>15017.5</v>
      </c>
      <c r="H33" s="16">
        <v>1314574.0000000002</v>
      </c>
      <c r="I33" s="16">
        <v>66614.02</v>
      </c>
      <c r="J33" s="16">
        <v>137288.59999999998</v>
      </c>
      <c r="K33" s="16">
        <v>15797.18</v>
      </c>
      <c r="L33" s="17">
        <f>SUM(E33:K33)</f>
        <v>1674886.4800000002</v>
      </c>
      <c r="M33" s="13"/>
    </row>
    <row r="34" spans="1:13">
      <c r="A34" s="44"/>
      <c r="B34" s="2" t="s">
        <v>15</v>
      </c>
      <c r="C34" s="14"/>
      <c r="D34" s="15" t="e">
        <f t="shared" ref="D34:L34" si="14">D32-D33</f>
        <v>#REF!</v>
      </c>
      <c r="E34" s="15">
        <f t="shared" si="14"/>
        <v>30711.320000000007</v>
      </c>
      <c r="F34" s="15">
        <f t="shared" si="14"/>
        <v>17887.5</v>
      </c>
      <c r="G34" s="15">
        <f t="shared" si="14"/>
        <v>2631.5</v>
      </c>
      <c r="H34" s="15">
        <f t="shared" si="14"/>
        <v>286934.74999999977</v>
      </c>
      <c r="I34" s="15">
        <f t="shared" si="14"/>
        <v>33121.979999999996</v>
      </c>
      <c r="J34" s="15">
        <f t="shared" si="14"/>
        <v>73902.600000000035</v>
      </c>
      <c r="K34" s="15">
        <f t="shared" si="14"/>
        <v>9027.82</v>
      </c>
      <c r="L34" s="17">
        <f t="shared" si="14"/>
        <v>454217.47</v>
      </c>
      <c r="M34" s="13"/>
    </row>
    <row r="35" spans="1:13" ht="13.5" thickBot="1">
      <c r="A35" s="45" t="s">
        <v>23</v>
      </c>
      <c r="B35" s="18" t="s">
        <v>16</v>
      </c>
      <c r="C35" s="19"/>
      <c r="D35" s="19" t="e">
        <f>#REF!+#REF!</f>
        <v>#REF!</v>
      </c>
      <c r="E35" s="20">
        <f t="shared" ref="E35:L35" si="15">IF(E32=0,"NA",E34/E32)</f>
        <v>0.24525988364432064</v>
      </c>
      <c r="F35" s="20">
        <f t="shared" si="15"/>
        <v>0.365241094855486</v>
      </c>
      <c r="G35" s="20">
        <f t="shared" si="15"/>
        <v>0.14910193212080006</v>
      </c>
      <c r="H35" s="20">
        <f t="shared" si="15"/>
        <v>0.17916527149789208</v>
      </c>
      <c r="I35" s="20">
        <f t="shared" si="15"/>
        <v>0.33209653485200924</v>
      </c>
      <c r="J35" s="20">
        <f t="shared" si="15"/>
        <v>0.34993219414445315</v>
      </c>
      <c r="K35" s="20">
        <f t="shared" si="15"/>
        <v>0.36365840886203421</v>
      </c>
      <c r="L35" s="21">
        <f t="shared" si="15"/>
        <v>0.21333738542920835</v>
      </c>
    </row>
    <row r="36" spans="1:13">
      <c r="A36" s="43" t="s">
        <v>24</v>
      </c>
      <c r="B36" s="8" t="s">
        <v>13</v>
      </c>
      <c r="C36" s="9"/>
      <c r="D36" s="10" t="e">
        <f>#REF!</f>
        <v>#REF!</v>
      </c>
      <c r="E36" s="10">
        <v>222174.5</v>
      </c>
      <c r="F36" s="10">
        <v>46019.5</v>
      </c>
      <c r="G36" s="10">
        <v>20351.5</v>
      </c>
      <c r="H36" s="11">
        <v>314340.8</v>
      </c>
      <c r="I36" s="11">
        <v>71095</v>
      </c>
      <c r="J36" s="11">
        <v>143910</v>
      </c>
      <c r="K36" s="11">
        <v>5075</v>
      </c>
      <c r="L36" s="12">
        <f>SUM(E36:K36)</f>
        <v>822966.3</v>
      </c>
      <c r="M36" s="13"/>
    </row>
    <row r="37" spans="1:13">
      <c r="A37" s="44" t="s">
        <v>24</v>
      </c>
      <c r="B37" s="2" t="s">
        <v>14</v>
      </c>
      <c r="C37" s="14"/>
      <c r="D37" s="15" t="e">
        <f>#REF!</f>
        <v>#REF!</v>
      </c>
      <c r="E37" s="15">
        <v>202616.07</v>
      </c>
      <c r="F37" s="15">
        <v>23742</v>
      </c>
      <c r="G37" s="15">
        <v>16963</v>
      </c>
      <c r="H37" s="16">
        <v>243266.8</v>
      </c>
      <c r="I37" s="16">
        <v>48754.75</v>
      </c>
      <c r="J37" s="16">
        <v>96071.75</v>
      </c>
      <c r="K37" s="16">
        <v>3575</v>
      </c>
      <c r="L37" s="17">
        <f>SUM(E37:K37)</f>
        <v>634989.37</v>
      </c>
      <c r="M37" s="13"/>
    </row>
    <row r="38" spans="1:13">
      <c r="A38" s="44"/>
      <c r="B38" s="2" t="s">
        <v>15</v>
      </c>
      <c r="C38" s="14"/>
      <c r="D38" s="15" t="e">
        <f t="shared" ref="D38:L38" si="16">D36-D37</f>
        <v>#REF!</v>
      </c>
      <c r="E38" s="15">
        <f t="shared" si="16"/>
        <v>19558.429999999993</v>
      </c>
      <c r="F38" s="15">
        <f t="shared" si="16"/>
        <v>22277.5</v>
      </c>
      <c r="G38" s="15">
        <f t="shared" si="16"/>
        <v>3388.5</v>
      </c>
      <c r="H38" s="15">
        <f t="shared" si="16"/>
        <v>71074</v>
      </c>
      <c r="I38" s="15">
        <f t="shared" si="16"/>
        <v>22340.25</v>
      </c>
      <c r="J38" s="15">
        <f t="shared" si="16"/>
        <v>47838.25</v>
      </c>
      <c r="K38" s="15">
        <f t="shared" si="16"/>
        <v>1500</v>
      </c>
      <c r="L38" s="17">
        <f t="shared" si="16"/>
        <v>187976.93000000005</v>
      </c>
      <c r="M38" s="13"/>
    </row>
    <row r="39" spans="1:13" ht="13.5" thickBot="1">
      <c r="A39" s="45" t="s">
        <v>24</v>
      </c>
      <c r="B39" s="18" t="s">
        <v>16</v>
      </c>
      <c r="C39" s="19"/>
      <c r="D39" s="19" t="e">
        <f>#REF!</f>
        <v>#REF!</v>
      </c>
      <c r="E39" s="20">
        <f t="shared" ref="E39:L39" si="17">IF(E36=0,"NA",E38/E36)</f>
        <v>8.8031839837605097E-2</v>
      </c>
      <c r="F39" s="20">
        <f t="shared" si="17"/>
        <v>0.48408826693032303</v>
      </c>
      <c r="G39" s="20">
        <f t="shared" si="17"/>
        <v>0.16649878387342457</v>
      </c>
      <c r="H39" s="20">
        <f t="shared" si="17"/>
        <v>0.22610491542936839</v>
      </c>
      <c r="I39" s="20">
        <f t="shared" si="17"/>
        <v>0.31423095857655248</v>
      </c>
      <c r="J39" s="20">
        <f t="shared" si="17"/>
        <v>0.33241783058856228</v>
      </c>
      <c r="K39" s="20">
        <f t="shared" si="17"/>
        <v>0.29556650246305421</v>
      </c>
      <c r="L39" s="21">
        <f t="shared" si="17"/>
        <v>0.2284138852344258</v>
      </c>
    </row>
    <row r="40" spans="1:13">
      <c r="A40" s="23"/>
      <c r="B40" s="24"/>
      <c r="C40" s="25"/>
      <c r="D40" s="26"/>
      <c r="E40" s="26"/>
      <c r="F40" s="26"/>
      <c r="G40" s="26"/>
      <c r="H40" s="26"/>
      <c r="I40" s="26"/>
      <c r="J40" s="26"/>
      <c r="K40" s="26"/>
      <c r="L40" s="25"/>
    </row>
    <row r="41" spans="1:13">
      <c r="A41" s="27"/>
      <c r="B41" s="28" t="s">
        <v>25</v>
      </c>
      <c r="C41" s="29"/>
      <c r="D41" s="30" t="e">
        <f t="shared" ref="D41:K42" si="18">D4+D8+D12+D16+D20+D24+D28+D32+D36</f>
        <v>#REF!</v>
      </c>
      <c r="E41" s="30">
        <f t="shared" si="18"/>
        <v>1332027</v>
      </c>
      <c r="F41" s="30">
        <f t="shared" si="18"/>
        <v>298913.59999999998</v>
      </c>
      <c r="G41" s="30">
        <f t="shared" si="18"/>
        <v>162426.5</v>
      </c>
      <c r="H41" s="30">
        <f t="shared" si="18"/>
        <v>5349188.37</v>
      </c>
      <c r="I41" s="30">
        <f t="shared" si="18"/>
        <v>622574</v>
      </c>
      <c r="J41" s="30">
        <f t="shared" si="18"/>
        <v>1502200.66</v>
      </c>
      <c r="K41" s="30">
        <f t="shared" si="18"/>
        <v>201075</v>
      </c>
      <c r="L41" s="30">
        <f>SUM(E41:K41)</f>
        <v>9468405.1300000008</v>
      </c>
      <c r="M41" s="31"/>
    </row>
    <row r="42" spans="1:13">
      <c r="A42" s="32"/>
      <c r="B42" s="28" t="s">
        <v>14</v>
      </c>
      <c r="C42" s="29"/>
      <c r="D42" s="30" t="e">
        <f t="shared" si="18"/>
        <v>#REF!</v>
      </c>
      <c r="E42" s="30">
        <f t="shared" si="18"/>
        <v>1134340.5</v>
      </c>
      <c r="F42" s="30">
        <f t="shared" si="18"/>
        <v>229275.6</v>
      </c>
      <c r="G42" s="30">
        <f t="shared" si="18"/>
        <v>145642.5</v>
      </c>
      <c r="H42" s="30">
        <f t="shared" si="18"/>
        <v>4206433.83</v>
      </c>
      <c r="I42" s="30">
        <f t="shared" si="18"/>
        <v>507825.47</v>
      </c>
      <c r="J42" s="30">
        <f t="shared" si="18"/>
        <v>1120908.8899999999</v>
      </c>
      <c r="K42" s="30">
        <f t="shared" si="18"/>
        <v>145042.63</v>
      </c>
      <c r="L42" s="30">
        <f>SUM(E42:K42)</f>
        <v>7489469.419999999</v>
      </c>
      <c r="M42" s="13"/>
    </row>
    <row r="43" spans="1:13">
      <c r="A43" s="32"/>
      <c r="B43" s="28" t="s">
        <v>15</v>
      </c>
      <c r="C43" s="29"/>
      <c r="D43" s="30" t="e">
        <f t="shared" ref="D43:L43" si="19">D41-D42</f>
        <v>#REF!</v>
      </c>
      <c r="E43" s="30">
        <f t="shared" si="19"/>
        <v>197686.5</v>
      </c>
      <c r="F43" s="30">
        <f t="shared" si="19"/>
        <v>69637.999999999971</v>
      </c>
      <c r="G43" s="30">
        <f t="shared" si="19"/>
        <v>16784</v>
      </c>
      <c r="H43" s="30">
        <f t="shared" si="19"/>
        <v>1142754.54</v>
      </c>
      <c r="I43" s="30">
        <f t="shared" si="19"/>
        <v>114748.53000000003</v>
      </c>
      <c r="J43" s="30">
        <f t="shared" si="19"/>
        <v>381291.77</v>
      </c>
      <c r="K43" s="30">
        <f t="shared" si="19"/>
        <v>56032.369999999995</v>
      </c>
      <c r="L43" s="30">
        <f t="shared" si="19"/>
        <v>1978935.7100000018</v>
      </c>
      <c r="M43" s="13"/>
    </row>
    <row r="44" spans="1:13">
      <c r="A44" s="32"/>
      <c r="B44" s="28" t="s">
        <v>16</v>
      </c>
      <c r="C44" s="33"/>
      <c r="D44" s="33" t="e">
        <f>D7+D11+D15+D19+D23+D27+D31+D35+D39</f>
        <v>#REF!</v>
      </c>
      <c r="E44" s="34">
        <f>E43/E41</f>
        <v>0.14841027997180237</v>
      </c>
      <c r="F44" s="34">
        <f t="shared" ref="F44:G44" si="20">F43/F41</f>
        <v>0.23297032988796754</v>
      </c>
      <c r="G44" s="34">
        <f t="shared" si="20"/>
        <v>0.10333289210812276</v>
      </c>
      <c r="H44" s="34">
        <f>H43/H41</f>
        <v>0.21363138871850945</v>
      </c>
      <c r="I44" s="34">
        <f>I43/I41</f>
        <v>0.18431307764217592</v>
      </c>
      <c r="J44" s="34">
        <f>J43/J41</f>
        <v>0.25382212919544322</v>
      </c>
      <c r="K44" s="34">
        <f>K43/K41</f>
        <v>0.27866403083426577</v>
      </c>
      <c r="L44" s="34">
        <f>IF(L41=0,"NA",L43/L41)</f>
        <v>0.2090041229572949</v>
      </c>
    </row>
    <row r="45" spans="1:13">
      <c r="A45" s="32"/>
      <c r="B45" s="35"/>
      <c r="C45" s="36"/>
      <c r="D45" s="36"/>
      <c r="E45" s="36"/>
      <c r="F45" s="36"/>
      <c r="G45" s="36"/>
      <c r="H45" s="36"/>
      <c r="I45" s="36"/>
      <c r="J45" s="36"/>
      <c r="K45" s="36"/>
      <c r="L45" s="36"/>
    </row>
    <row r="46" spans="1:13">
      <c r="A46" s="37" t="s">
        <v>26</v>
      </c>
      <c r="B46" s="38"/>
      <c r="C46" s="39"/>
      <c r="D46" s="39"/>
      <c r="E46" s="39"/>
      <c r="F46" s="39"/>
      <c r="G46" s="39"/>
      <c r="H46" s="39"/>
      <c r="I46" s="39"/>
      <c r="J46" s="39"/>
      <c r="K46" s="39"/>
      <c r="L46" s="39"/>
    </row>
    <row r="47" spans="1:13">
      <c r="A47" s="37" t="s">
        <v>27</v>
      </c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</row>
    <row r="49" spans="2:12">
      <c r="E49" s="40" t="s">
        <v>28</v>
      </c>
      <c r="F49" s="40"/>
      <c r="G49" s="40"/>
      <c r="H49" s="34">
        <f>SUM(E43:H43)/SUM(E41:H41)</f>
        <v>0.19976926269499451</v>
      </c>
      <c r="J49" s="40" t="s">
        <v>29</v>
      </c>
      <c r="K49" s="34">
        <f>SUM(I43:K43)/SUM(I41:K41)</f>
        <v>0.23736386727592704</v>
      </c>
    </row>
    <row r="56" spans="2:12">
      <c r="B56" s="3" t="s">
        <v>32</v>
      </c>
      <c r="E56" s="46">
        <v>9190</v>
      </c>
      <c r="F56" s="47" t="s">
        <v>33</v>
      </c>
      <c r="G56" s="47"/>
      <c r="H56" s="46">
        <v>8803</v>
      </c>
      <c r="I56" s="46">
        <v>8952</v>
      </c>
      <c r="J56" s="46">
        <v>33512</v>
      </c>
      <c r="K56" s="46">
        <v>13111</v>
      </c>
      <c r="L56" s="46">
        <f>SUM(E56:K56)</f>
        <v>73568</v>
      </c>
    </row>
  </sheetData>
  <mergeCells count="9">
    <mergeCell ref="A28:A31"/>
    <mergeCell ref="A32:A35"/>
    <mergeCell ref="A36:A39"/>
    <mergeCell ref="A4:A7"/>
    <mergeCell ref="A8:A11"/>
    <mergeCell ref="A12:A15"/>
    <mergeCell ref="A16:A19"/>
    <mergeCell ref="A20:A23"/>
    <mergeCell ref="A24:A27"/>
  </mergeCells>
  <printOptions horizontalCentered="1"/>
  <pageMargins left="0.2" right="0.2" top="0.65" bottom="0.55000000000000004" header="0.42" footer="0.5"/>
  <pageSetup scale="84" orientation="landscape" r:id="rId1"/>
  <headerFooter alignWithMargins="0">
    <oddHeader>&amp;C&amp;"-,Bold"&amp;14FY2011 Stormwater Billing and Collections</oddHeader>
    <oddFooter>&amp;L&amp;"-,Bold"As of July 2, 2012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2"/>
    <pageSetUpPr fitToPage="1"/>
  </sheetPr>
  <dimension ref="A1:M56"/>
  <sheetViews>
    <sheetView zoomScale="75" workbookViewId="0">
      <pane xSplit="4" ySplit="3" topLeftCell="E25" activePane="bottomRight" state="frozen"/>
      <selection pane="topRight" activeCell="E1" sqref="E1"/>
      <selection pane="bottomLeft" activeCell="A4" sqref="A4"/>
      <selection pane="bottomRight" activeCell="K56" sqref="K56"/>
    </sheetView>
  </sheetViews>
  <sheetFormatPr defaultRowHeight="12.75"/>
  <cols>
    <col min="1" max="1" width="8.85546875" style="41" bestFit="1" customWidth="1"/>
    <col min="2" max="2" width="24.5703125" style="3" customWidth="1"/>
    <col min="3" max="3" width="2.7109375" style="3" customWidth="1"/>
    <col min="4" max="4" width="16.140625" style="3" hidden="1" customWidth="1"/>
    <col min="5" max="7" width="15.5703125" style="3" customWidth="1"/>
    <col min="8" max="8" width="16.7109375" style="3" bestFit="1" customWidth="1"/>
    <col min="9" max="9" width="14.42578125" style="3" bestFit="1" customWidth="1"/>
    <col min="10" max="10" width="16.28515625" style="3" customWidth="1"/>
    <col min="11" max="11" width="14.7109375" style="3" customWidth="1"/>
    <col min="12" max="12" width="16.7109375" style="3" bestFit="1" customWidth="1"/>
    <col min="13" max="13" width="12.28515625" style="3" customWidth="1"/>
    <col min="14" max="257" width="9.140625" style="3"/>
    <col min="258" max="258" width="8.85546875" style="3" bestFit="1" customWidth="1"/>
    <col min="259" max="259" width="25.85546875" style="3" bestFit="1" customWidth="1"/>
    <col min="260" max="260" width="2.7109375" style="3" customWidth="1"/>
    <col min="261" max="261" width="0" style="3" hidden="1" customWidth="1"/>
    <col min="262" max="262" width="15.5703125" style="3" customWidth="1"/>
    <col min="263" max="263" width="16.7109375" style="3" bestFit="1" customWidth="1"/>
    <col min="264" max="264" width="14.42578125" style="3" bestFit="1" customWidth="1"/>
    <col min="265" max="265" width="16.28515625" style="3" customWidth="1"/>
    <col min="266" max="266" width="14.7109375" style="3" customWidth="1"/>
    <col min="267" max="267" width="16.7109375" style="3" bestFit="1" customWidth="1"/>
    <col min="268" max="268" width="16.28515625" style="3" customWidth="1"/>
    <col min="269" max="269" width="12.28515625" style="3" customWidth="1"/>
    <col min="270" max="513" width="9.140625" style="3"/>
    <col min="514" max="514" width="8.85546875" style="3" bestFit="1" customWidth="1"/>
    <col min="515" max="515" width="25.85546875" style="3" bestFit="1" customWidth="1"/>
    <col min="516" max="516" width="2.7109375" style="3" customWidth="1"/>
    <col min="517" max="517" width="0" style="3" hidden="1" customWidth="1"/>
    <col min="518" max="518" width="15.5703125" style="3" customWidth="1"/>
    <col min="519" max="519" width="16.7109375" style="3" bestFit="1" customWidth="1"/>
    <col min="520" max="520" width="14.42578125" style="3" bestFit="1" customWidth="1"/>
    <col min="521" max="521" width="16.28515625" style="3" customWidth="1"/>
    <col min="522" max="522" width="14.7109375" style="3" customWidth="1"/>
    <col min="523" max="523" width="16.7109375" style="3" bestFit="1" customWidth="1"/>
    <col min="524" max="524" width="16.28515625" style="3" customWidth="1"/>
    <col min="525" max="525" width="12.28515625" style="3" customWidth="1"/>
    <col min="526" max="769" width="9.140625" style="3"/>
    <col min="770" max="770" width="8.85546875" style="3" bestFit="1" customWidth="1"/>
    <col min="771" max="771" width="25.85546875" style="3" bestFit="1" customWidth="1"/>
    <col min="772" max="772" width="2.7109375" style="3" customWidth="1"/>
    <col min="773" max="773" width="0" style="3" hidden="1" customWidth="1"/>
    <col min="774" max="774" width="15.5703125" style="3" customWidth="1"/>
    <col min="775" max="775" width="16.7109375" style="3" bestFit="1" customWidth="1"/>
    <col min="776" max="776" width="14.42578125" style="3" bestFit="1" customWidth="1"/>
    <col min="777" max="777" width="16.28515625" style="3" customWidth="1"/>
    <col min="778" max="778" width="14.7109375" style="3" customWidth="1"/>
    <col min="779" max="779" width="16.7109375" style="3" bestFit="1" customWidth="1"/>
    <col min="780" max="780" width="16.28515625" style="3" customWidth="1"/>
    <col min="781" max="781" width="12.28515625" style="3" customWidth="1"/>
    <col min="782" max="1025" width="9.140625" style="3"/>
    <col min="1026" max="1026" width="8.85546875" style="3" bestFit="1" customWidth="1"/>
    <col min="1027" max="1027" width="25.85546875" style="3" bestFit="1" customWidth="1"/>
    <col min="1028" max="1028" width="2.7109375" style="3" customWidth="1"/>
    <col min="1029" max="1029" width="0" style="3" hidden="1" customWidth="1"/>
    <col min="1030" max="1030" width="15.5703125" style="3" customWidth="1"/>
    <col min="1031" max="1031" width="16.7109375" style="3" bestFit="1" customWidth="1"/>
    <col min="1032" max="1032" width="14.42578125" style="3" bestFit="1" customWidth="1"/>
    <col min="1033" max="1033" width="16.28515625" style="3" customWidth="1"/>
    <col min="1034" max="1034" width="14.7109375" style="3" customWidth="1"/>
    <col min="1035" max="1035" width="16.7109375" style="3" bestFit="1" customWidth="1"/>
    <col min="1036" max="1036" width="16.28515625" style="3" customWidth="1"/>
    <col min="1037" max="1037" width="12.28515625" style="3" customWidth="1"/>
    <col min="1038" max="1281" width="9.140625" style="3"/>
    <col min="1282" max="1282" width="8.85546875" style="3" bestFit="1" customWidth="1"/>
    <col min="1283" max="1283" width="25.85546875" style="3" bestFit="1" customWidth="1"/>
    <col min="1284" max="1284" width="2.7109375" style="3" customWidth="1"/>
    <col min="1285" max="1285" width="0" style="3" hidden="1" customWidth="1"/>
    <col min="1286" max="1286" width="15.5703125" style="3" customWidth="1"/>
    <col min="1287" max="1287" width="16.7109375" style="3" bestFit="1" customWidth="1"/>
    <col min="1288" max="1288" width="14.42578125" style="3" bestFit="1" customWidth="1"/>
    <col min="1289" max="1289" width="16.28515625" style="3" customWidth="1"/>
    <col min="1290" max="1290" width="14.7109375" style="3" customWidth="1"/>
    <col min="1291" max="1291" width="16.7109375" style="3" bestFit="1" customWidth="1"/>
    <col min="1292" max="1292" width="16.28515625" style="3" customWidth="1"/>
    <col min="1293" max="1293" width="12.28515625" style="3" customWidth="1"/>
    <col min="1294" max="1537" width="9.140625" style="3"/>
    <col min="1538" max="1538" width="8.85546875" style="3" bestFit="1" customWidth="1"/>
    <col min="1539" max="1539" width="25.85546875" style="3" bestFit="1" customWidth="1"/>
    <col min="1540" max="1540" width="2.7109375" style="3" customWidth="1"/>
    <col min="1541" max="1541" width="0" style="3" hidden="1" customWidth="1"/>
    <col min="1542" max="1542" width="15.5703125" style="3" customWidth="1"/>
    <col min="1543" max="1543" width="16.7109375" style="3" bestFit="1" customWidth="1"/>
    <col min="1544" max="1544" width="14.42578125" style="3" bestFit="1" customWidth="1"/>
    <col min="1545" max="1545" width="16.28515625" style="3" customWidth="1"/>
    <col min="1546" max="1546" width="14.7109375" style="3" customWidth="1"/>
    <col min="1547" max="1547" width="16.7109375" style="3" bestFit="1" customWidth="1"/>
    <col min="1548" max="1548" width="16.28515625" style="3" customWidth="1"/>
    <col min="1549" max="1549" width="12.28515625" style="3" customWidth="1"/>
    <col min="1550" max="1793" width="9.140625" style="3"/>
    <col min="1794" max="1794" width="8.85546875" style="3" bestFit="1" customWidth="1"/>
    <col min="1795" max="1795" width="25.85546875" style="3" bestFit="1" customWidth="1"/>
    <col min="1796" max="1796" width="2.7109375" style="3" customWidth="1"/>
    <col min="1797" max="1797" width="0" style="3" hidden="1" customWidth="1"/>
    <col min="1798" max="1798" width="15.5703125" style="3" customWidth="1"/>
    <col min="1799" max="1799" width="16.7109375" style="3" bestFit="1" customWidth="1"/>
    <col min="1800" max="1800" width="14.42578125" style="3" bestFit="1" customWidth="1"/>
    <col min="1801" max="1801" width="16.28515625" style="3" customWidth="1"/>
    <col min="1802" max="1802" width="14.7109375" style="3" customWidth="1"/>
    <col min="1803" max="1803" width="16.7109375" style="3" bestFit="1" customWidth="1"/>
    <col min="1804" max="1804" width="16.28515625" style="3" customWidth="1"/>
    <col min="1805" max="1805" width="12.28515625" style="3" customWidth="1"/>
    <col min="1806" max="2049" width="9.140625" style="3"/>
    <col min="2050" max="2050" width="8.85546875" style="3" bestFit="1" customWidth="1"/>
    <col min="2051" max="2051" width="25.85546875" style="3" bestFit="1" customWidth="1"/>
    <col min="2052" max="2052" width="2.7109375" style="3" customWidth="1"/>
    <col min="2053" max="2053" width="0" style="3" hidden="1" customWidth="1"/>
    <col min="2054" max="2054" width="15.5703125" style="3" customWidth="1"/>
    <col min="2055" max="2055" width="16.7109375" style="3" bestFit="1" customWidth="1"/>
    <col min="2056" max="2056" width="14.42578125" style="3" bestFit="1" customWidth="1"/>
    <col min="2057" max="2057" width="16.28515625" style="3" customWidth="1"/>
    <col min="2058" max="2058" width="14.7109375" style="3" customWidth="1"/>
    <col min="2059" max="2059" width="16.7109375" style="3" bestFit="1" customWidth="1"/>
    <col min="2060" max="2060" width="16.28515625" style="3" customWidth="1"/>
    <col min="2061" max="2061" width="12.28515625" style="3" customWidth="1"/>
    <col min="2062" max="2305" width="9.140625" style="3"/>
    <col min="2306" max="2306" width="8.85546875" style="3" bestFit="1" customWidth="1"/>
    <col min="2307" max="2307" width="25.85546875" style="3" bestFit="1" customWidth="1"/>
    <col min="2308" max="2308" width="2.7109375" style="3" customWidth="1"/>
    <col min="2309" max="2309" width="0" style="3" hidden="1" customWidth="1"/>
    <col min="2310" max="2310" width="15.5703125" style="3" customWidth="1"/>
    <col min="2311" max="2311" width="16.7109375" style="3" bestFit="1" customWidth="1"/>
    <col min="2312" max="2312" width="14.42578125" style="3" bestFit="1" customWidth="1"/>
    <col min="2313" max="2313" width="16.28515625" style="3" customWidth="1"/>
    <col min="2314" max="2314" width="14.7109375" style="3" customWidth="1"/>
    <col min="2315" max="2315" width="16.7109375" style="3" bestFit="1" customWidth="1"/>
    <col min="2316" max="2316" width="16.28515625" style="3" customWidth="1"/>
    <col min="2317" max="2317" width="12.28515625" style="3" customWidth="1"/>
    <col min="2318" max="2561" width="9.140625" style="3"/>
    <col min="2562" max="2562" width="8.85546875" style="3" bestFit="1" customWidth="1"/>
    <col min="2563" max="2563" width="25.85546875" style="3" bestFit="1" customWidth="1"/>
    <col min="2564" max="2564" width="2.7109375" style="3" customWidth="1"/>
    <col min="2565" max="2565" width="0" style="3" hidden="1" customWidth="1"/>
    <col min="2566" max="2566" width="15.5703125" style="3" customWidth="1"/>
    <col min="2567" max="2567" width="16.7109375" style="3" bestFit="1" customWidth="1"/>
    <col min="2568" max="2568" width="14.42578125" style="3" bestFit="1" customWidth="1"/>
    <col min="2569" max="2569" width="16.28515625" style="3" customWidth="1"/>
    <col min="2570" max="2570" width="14.7109375" style="3" customWidth="1"/>
    <col min="2571" max="2571" width="16.7109375" style="3" bestFit="1" customWidth="1"/>
    <col min="2572" max="2572" width="16.28515625" style="3" customWidth="1"/>
    <col min="2573" max="2573" width="12.28515625" style="3" customWidth="1"/>
    <col min="2574" max="2817" width="9.140625" style="3"/>
    <col min="2818" max="2818" width="8.85546875" style="3" bestFit="1" customWidth="1"/>
    <col min="2819" max="2819" width="25.85546875" style="3" bestFit="1" customWidth="1"/>
    <col min="2820" max="2820" width="2.7109375" style="3" customWidth="1"/>
    <col min="2821" max="2821" width="0" style="3" hidden="1" customWidth="1"/>
    <col min="2822" max="2822" width="15.5703125" style="3" customWidth="1"/>
    <col min="2823" max="2823" width="16.7109375" style="3" bestFit="1" customWidth="1"/>
    <col min="2824" max="2824" width="14.42578125" style="3" bestFit="1" customWidth="1"/>
    <col min="2825" max="2825" width="16.28515625" style="3" customWidth="1"/>
    <col min="2826" max="2826" width="14.7109375" style="3" customWidth="1"/>
    <col min="2827" max="2827" width="16.7109375" style="3" bestFit="1" customWidth="1"/>
    <col min="2828" max="2828" width="16.28515625" style="3" customWidth="1"/>
    <col min="2829" max="2829" width="12.28515625" style="3" customWidth="1"/>
    <col min="2830" max="3073" width="9.140625" style="3"/>
    <col min="3074" max="3074" width="8.85546875" style="3" bestFit="1" customWidth="1"/>
    <col min="3075" max="3075" width="25.85546875" style="3" bestFit="1" customWidth="1"/>
    <col min="3076" max="3076" width="2.7109375" style="3" customWidth="1"/>
    <col min="3077" max="3077" width="0" style="3" hidden="1" customWidth="1"/>
    <col min="3078" max="3078" width="15.5703125" style="3" customWidth="1"/>
    <col min="3079" max="3079" width="16.7109375" style="3" bestFit="1" customWidth="1"/>
    <col min="3080" max="3080" width="14.42578125" style="3" bestFit="1" customWidth="1"/>
    <col min="3081" max="3081" width="16.28515625" style="3" customWidth="1"/>
    <col min="3082" max="3082" width="14.7109375" style="3" customWidth="1"/>
    <col min="3083" max="3083" width="16.7109375" style="3" bestFit="1" customWidth="1"/>
    <col min="3084" max="3084" width="16.28515625" style="3" customWidth="1"/>
    <col min="3085" max="3085" width="12.28515625" style="3" customWidth="1"/>
    <col min="3086" max="3329" width="9.140625" style="3"/>
    <col min="3330" max="3330" width="8.85546875" style="3" bestFit="1" customWidth="1"/>
    <col min="3331" max="3331" width="25.85546875" style="3" bestFit="1" customWidth="1"/>
    <col min="3332" max="3332" width="2.7109375" style="3" customWidth="1"/>
    <col min="3333" max="3333" width="0" style="3" hidden="1" customWidth="1"/>
    <col min="3334" max="3334" width="15.5703125" style="3" customWidth="1"/>
    <col min="3335" max="3335" width="16.7109375" style="3" bestFit="1" customWidth="1"/>
    <col min="3336" max="3336" width="14.42578125" style="3" bestFit="1" customWidth="1"/>
    <col min="3337" max="3337" width="16.28515625" style="3" customWidth="1"/>
    <col min="3338" max="3338" width="14.7109375" style="3" customWidth="1"/>
    <col min="3339" max="3339" width="16.7109375" style="3" bestFit="1" customWidth="1"/>
    <col min="3340" max="3340" width="16.28515625" style="3" customWidth="1"/>
    <col min="3341" max="3341" width="12.28515625" style="3" customWidth="1"/>
    <col min="3342" max="3585" width="9.140625" style="3"/>
    <col min="3586" max="3586" width="8.85546875" style="3" bestFit="1" customWidth="1"/>
    <col min="3587" max="3587" width="25.85546875" style="3" bestFit="1" customWidth="1"/>
    <col min="3588" max="3588" width="2.7109375" style="3" customWidth="1"/>
    <col min="3589" max="3589" width="0" style="3" hidden="1" customWidth="1"/>
    <col min="3590" max="3590" width="15.5703125" style="3" customWidth="1"/>
    <col min="3591" max="3591" width="16.7109375" style="3" bestFit="1" customWidth="1"/>
    <col min="3592" max="3592" width="14.42578125" style="3" bestFit="1" customWidth="1"/>
    <col min="3593" max="3593" width="16.28515625" style="3" customWidth="1"/>
    <col min="3594" max="3594" width="14.7109375" style="3" customWidth="1"/>
    <col min="3595" max="3595" width="16.7109375" style="3" bestFit="1" customWidth="1"/>
    <col min="3596" max="3596" width="16.28515625" style="3" customWidth="1"/>
    <col min="3597" max="3597" width="12.28515625" style="3" customWidth="1"/>
    <col min="3598" max="3841" width="9.140625" style="3"/>
    <col min="3842" max="3842" width="8.85546875" style="3" bestFit="1" customWidth="1"/>
    <col min="3843" max="3843" width="25.85546875" style="3" bestFit="1" customWidth="1"/>
    <col min="3844" max="3844" width="2.7109375" style="3" customWidth="1"/>
    <col min="3845" max="3845" width="0" style="3" hidden="1" customWidth="1"/>
    <col min="3846" max="3846" width="15.5703125" style="3" customWidth="1"/>
    <col min="3847" max="3847" width="16.7109375" style="3" bestFit="1" customWidth="1"/>
    <col min="3848" max="3848" width="14.42578125" style="3" bestFit="1" customWidth="1"/>
    <col min="3849" max="3849" width="16.28515625" style="3" customWidth="1"/>
    <col min="3850" max="3850" width="14.7109375" style="3" customWidth="1"/>
    <col min="3851" max="3851" width="16.7109375" style="3" bestFit="1" customWidth="1"/>
    <col min="3852" max="3852" width="16.28515625" style="3" customWidth="1"/>
    <col min="3853" max="3853" width="12.28515625" style="3" customWidth="1"/>
    <col min="3854" max="4097" width="9.140625" style="3"/>
    <col min="4098" max="4098" width="8.85546875" style="3" bestFit="1" customWidth="1"/>
    <col min="4099" max="4099" width="25.85546875" style="3" bestFit="1" customWidth="1"/>
    <col min="4100" max="4100" width="2.7109375" style="3" customWidth="1"/>
    <col min="4101" max="4101" width="0" style="3" hidden="1" customWidth="1"/>
    <col min="4102" max="4102" width="15.5703125" style="3" customWidth="1"/>
    <col min="4103" max="4103" width="16.7109375" style="3" bestFit="1" customWidth="1"/>
    <col min="4104" max="4104" width="14.42578125" style="3" bestFit="1" customWidth="1"/>
    <col min="4105" max="4105" width="16.28515625" style="3" customWidth="1"/>
    <col min="4106" max="4106" width="14.7109375" style="3" customWidth="1"/>
    <col min="4107" max="4107" width="16.7109375" style="3" bestFit="1" customWidth="1"/>
    <col min="4108" max="4108" width="16.28515625" style="3" customWidth="1"/>
    <col min="4109" max="4109" width="12.28515625" style="3" customWidth="1"/>
    <col min="4110" max="4353" width="9.140625" style="3"/>
    <col min="4354" max="4354" width="8.85546875" style="3" bestFit="1" customWidth="1"/>
    <col min="4355" max="4355" width="25.85546875" style="3" bestFit="1" customWidth="1"/>
    <col min="4356" max="4356" width="2.7109375" style="3" customWidth="1"/>
    <col min="4357" max="4357" width="0" style="3" hidden="1" customWidth="1"/>
    <col min="4358" max="4358" width="15.5703125" style="3" customWidth="1"/>
    <col min="4359" max="4359" width="16.7109375" style="3" bestFit="1" customWidth="1"/>
    <col min="4360" max="4360" width="14.42578125" style="3" bestFit="1" customWidth="1"/>
    <col min="4361" max="4361" width="16.28515625" style="3" customWidth="1"/>
    <col min="4362" max="4362" width="14.7109375" style="3" customWidth="1"/>
    <col min="4363" max="4363" width="16.7109375" style="3" bestFit="1" customWidth="1"/>
    <col min="4364" max="4364" width="16.28515625" style="3" customWidth="1"/>
    <col min="4365" max="4365" width="12.28515625" style="3" customWidth="1"/>
    <col min="4366" max="4609" width="9.140625" style="3"/>
    <col min="4610" max="4610" width="8.85546875" style="3" bestFit="1" customWidth="1"/>
    <col min="4611" max="4611" width="25.85546875" style="3" bestFit="1" customWidth="1"/>
    <col min="4612" max="4612" width="2.7109375" style="3" customWidth="1"/>
    <col min="4613" max="4613" width="0" style="3" hidden="1" customWidth="1"/>
    <col min="4614" max="4614" width="15.5703125" style="3" customWidth="1"/>
    <col min="4615" max="4615" width="16.7109375" style="3" bestFit="1" customWidth="1"/>
    <col min="4616" max="4616" width="14.42578125" style="3" bestFit="1" customWidth="1"/>
    <col min="4617" max="4617" width="16.28515625" style="3" customWidth="1"/>
    <col min="4618" max="4618" width="14.7109375" style="3" customWidth="1"/>
    <col min="4619" max="4619" width="16.7109375" style="3" bestFit="1" customWidth="1"/>
    <col min="4620" max="4620" width="16.28515625" style="3" customWidth="1"/>
    <col min="4621" max="4621" width="12.28515625" style="3" customWidth="1"/>
    <col min="4622" max="4865" width="9.140625" style="3"/>
    <col min="4866" max="4866" width="8.85546875" style="3" bestFit="1" customWidth="1"/>
    <col min="4867" max="4867" width="25.85546875" style="3" bestFit="1" customWidth="1"/>
    <col min="4868" max="4868" width="2.7109375" style="3" customWidth="1"/>
    <col min="4869" max="4869" width="0" style="3" hidden="1" customWidth="1"/>
    <col min="4870" max="4870" width="15.5703125" style="3" customWidth="1"/>
    <col min="4871" max="4871" width="16.7109375" style="3" bestFit="1" customWidth="1"/>
    <col min="4872" max="4872" width="14.42578125" style="3" bestFit="1" customWidth="1"/>
    <col min="4873" max="4873" width="16.28515625" style="3" customWidth="1"/>
    <col min="4874" max="4874" width="14.7109375" style="3" customWidth="1"/>
    <col min="4875" max="4875" width="16.7109375" style="3" bestFit="1" customWidth="1"/>
    <col min="4876" max="4876" width="16.28515625" style="3" customWidth="1"/>
    <col min="4877" max="4877" width="12.28515625" style="3" customWidth="1"/>
    <col min="4878" max="5121" width="9.140625" style="3"/>
    <col min="5122" max="5122" width="8.85546875" style="3" bestFit="1" customWidth="1"/>
    <col min="5123" max="5123" width="25.85546875" style="3" bestFit="1" customWidth="1"/>
    <col min="5124" max="5124" width="2.7109375" style="3" customWidth="1"/>
    <col min="5125" max="5125" width="0" style="3" hidden="1" customWidth="1"/>
    <col min="5126" max="5126" width="15.5703125" style="3" customWidth="1"/>
    <col min="5127" max="5127" width="16.7109375" style="3" bestFit="1" customWidth="1"/>
    <col min="5128" max="5128" width="14.42578125" style="3" bestFit="1" customWidth="1"/>
    <col min="5129" max="5129" width="16.28515625" style="3" customWidth="1"/>
    <col min="5130" max="5130" width="14.7109375" style="3" customWidth="1"/>
    <col min="5131" max="5131" width="16.7109375" style="3" bestFit="1" customWidth="1"/>
    <col min="5132" max="5132" width="16.28515625" style="3" customWidth="1"/>
    <col min="5133" max="5133" width="12.28515625" style="3" customWidth="1"/>
    <col min="5134" max="5377" width="9.140625" style="3"/>
    <col min="5378" max="5378" width="8.85546875" style="3" bestFit="1" customWidth="1"/>
    <col min="5379" max="5379" width="25.85546875" style="3" bestFit="1" customWidth="1"/>
    <col min="5380" max="5380" width="2.7109375" style="3" customWidth="1"/>
    <col min="5381" max="5381" width="0" style="3" hidden="1" customWidth="1"/>
    <col min="5382" max="5382" width="15.5703125" style="3" customWidth="1"/>
    <col min="5383" max="5383" width="16.7109375" style="3" bestFit="1" customWidth="1"/>
    <col min="5384" max="5384" width="14.42578125" style="3" bestFit="1" customWidth="1"/>
    <col min="5385" max="5385" width="16.28515625" style="3" customWidth="1"/>
    <col min="5386" max="5386" width="14.7109375" style="3" customWidth="1"/>
    <col min="5387" max="5387" width="16.7109375" style="3" bestFit="1" customWidth="1"/>
    <col min="5388" max="5388" width="16.28515625" style="3" customWidth="1"/>
    <col min="5389" max="5389" width="12.28515625" style="3" customWidth="1"/>
    <col min="5390" max="5633" width="9.140625" style="3"/>
    <col min="5634" max="5634" width="8.85546875" style="3" bestFit="1" customWidth="1"/>
    <col min="5635" max="5635" width="25.85546875" style="3" bestFit="1" customWidth="1"/>
    <col min="5636" max="5636" width="2.7109375" style="3" customWidth="1"/>
    <col min="5637" max="5637" width="0" style="3" hidden="1" customWidth="1"/>
    <col min="5638" max="5638" width="15.5703125" style="3" customWidth="1"/>
    <col min="5639" max="5639" width="16.7109375" style="3" bestFit="1" customWidth="1"/>
    <col min="5640" max="5640" width="14.42578125" style="3" bestFit="1" customWidth="1"/>
    <col min="5641" max="5641" width="16.28515625" style="3" customWidth="1"/>
    <col min="5642" max="5642" width="14.7109375" style="3" customWidth="1"/>
    <col min="5643" max="5643" width="16.7109375" style="3" bestFit="1" customWidth="1"/>
    <col min="5644" max="5644" width="16.28515625" style="3" customWidth="1"/>
    <col min="5645" max="5645" width="12.28515625" style="3" customWidth="1"/>
    <col min="5646" max="5889" width="9.140625" style="3"/>
    <col min="5890" max="5890" width="8.85546875" style="3" bestFit="1" customWidth="1"/>
    <col min="5891" max="5891" width="25.85546875" style="3" bestFit="1" customWidth="1"/>
    <col min="5892" max="5892" width="2.7109375" style="3" customWidth="1"/>
    <col min="5893" max="5893" width="0" style="3" hidden="1" customWidth="1"/>
    <col min="5894" max="5894" width="15.5703125" style="3" customWidth="1"/>
    <col min="5895" max="5895" width="16.7109375" style="3" bestFit="1" customWidth="1"/>
    <col min="5896" max="5896" width="14.42578125" style="3" bestFit="1" customWidth="1"/>
    <col min="5897" max="5897" width="16.28515625" style="3" customWidth="1"/>
    <col min="5898" max="5898" width="14.7109375" style="3" customWidth="1"/>
    <col min="5899" max="5899" width="16.7109375" style="3" bestFit="1" customWidth="1"/>
    <col min="5900" max="5900" width="16.28515625" style="3" customWidth="1"/>
    <col min="5901" max="5901" width="12.28515625" style="3" customWidth="1"/>
    <col min="5902" max="6145" width="9.140625" style="3"/>
    <col min="6146" max="6146" width="8.85546875" style="3" bestFit="1" customWidth="1"/>
    <col min="6147" max="6147" width="25.85546875" style="3" bestFit="1" customWidth="1"/>
    <col min="6148" max="6148" width="2.7109375" style="3" customWidth="1"/>
    <col min="6149" max="6149" width="0" style="3" hidden="1" customWidth="1"/>
    <col min="6150" max="6150" width="15.5703125" style="3" customWidth="1"/>
    <col min="6151" max="6151" width="16.7109375" style="3" bestFit="1" customWidth="1"/>
    <col min="6152" max="6152" width="14.42578125" style="3" bestFit="1" customWidth="1"/>
    <col min="6153" max="6153" width="16.28515625" style="3" customWidth="1"/>
    <col min="6154" max="6154" width="14.7109375" style="3" customWidth="1"/>
    <col min="6155" max="6155" width="16.7109375" style="3" bestFit="1" customWidth="1"/>
    <col min="6156" max="6156" width="16.28515625" style="3" customWidth="1"/>
    <col min="6157" max="6157" width="12.28515625" style="3" customWidth="1"/>
    <col min="6158" max="6401" width="9.140625" style="3"/>
    <col min="6402" max="6402" width="8.85546875" style="3" bestFit="1" customWidth="1"/>
    <col min="6403" max="6403" width="25.85546875" style="3" bestFit="1" customWidth="1"/>
    <col min="6404" max="6404" width="2.7109375" style="3" customWidth="1"/>
    <col min="6405" max="6405" width="0" style="3" hidden="1" customWidth="1"/>
    <col min="6406" max="6406" width="15.5703125" style="3" customWidth="1"/>
    <col min="6407" max="6407" width="16.7109375" style="3" bestFit="1" customWidth="1"/>
    <col min="6408" max="6408" width="14.42578125" style="3" bestFit="1" customWidth="1"/>
    <col min="6409" max="6409" width="16.28515625" style="3" customWidth="1"/>
    <col min="6410" max="6410" width="14.7109375" style="3" customWidth="1"/>
    <col min="6411" max="6411" width="16.7109375" style="3" bestFit="1" customWidth="1"/>
    <col min="6412" max="6412" width="16.28515625" style="3" customWidth="1"/>
    <col min="6413" max="6413" width="12.28515625" style="3" customWidth="1"/>
    <col min="6414" max="6657" width="9.140625" style="3"/>
    <col min="6658" max="6658" width="8.85546875" style="3" bestFit="1" customWidth="1"/>
    <col min="6659" max="6659" width="25.85546875" style="3" bestFit="1" customWidth="1"/>
    <col min="6660" max="6660" width="2.7109375" style="3" customWidth="1"/>
    <col min="6661" max="6661" width="0" style="3" hidden="1" customWidth="1"/>
    <col min="6662" max="6662" width="15.5703125" style="3" customWidth="1"/>
    <col min="6663" max="6663" width="16.7109375" style="3" bestFit="1" customWidth="1"/>
    <col min="6664" max="6664" width="14.42578125" style="3" bestFit="1" customWidth="1"/>
    <col min="6665" max="6665" width="16.28515625" style="3" customWidth="1"/>
    <col min="6666" max="6666" width="14.7109375" style="3" customWidth="1"/>
    <col min="6667" max="6667" width="16.7109375" style="3" bestFit="1" customWidth="1"/>
    <col min="6668" max="6668" width="16.28515625" style="3" customWidth="1"/>
    <col min="6669" max="6669" width="12.28515625" style="3" customWidth="1"/>
    <col min="6670" max="6913" width="9.140625" style="3"/>
    <col min="6914" max="6914" width="8.85546875" style="3" bestFit="1" customWidth="1"/>
    <col min="6915" max="6915" width="25.85546875" style="3" bestFit="1" customWidth="1"/>
    <col min="6916" max="6916" width="2.7109375" style="3" customWidth="1"/>
    <col min="6917" max="6917" width="0" style="3" hidden="1" customWidth="1"/>
    <col min="6918" max="6918" width="15.5703125" style="3" customWidth="1"/>
    <col min="6919" max="6919" width="16.7109375" style="3" bestFit="1" customWidth="1"/>
    <col min="6920" max="6920" width="14.42578125" style="3" bestFit="1" customWidth="1"/>
    <col min="6921" max="6921" width="16.28515625" style="3" customWidth="1"/>
    <col min="6922" max="6922" width="14.7109375" style="3" customWidth="1"/>
    <col min="6923" max="6923" width="16.7109375" style="3" bestFit="1" customWidth="1"/>
    <col min="6924" max="6924" width="16.28515625" style="3" customWidth="1"/>
    <col min="6925" max="6925" width="12.28515625" style="3" customWidth="1"/>
    <col min="6926" max="7169" width="9.140625" style="3"/>
    <col min="7170" max="7170" width="8.85546875" style="3" bestFit="1" customWidth="1"/>
    <col min="7171" max="7171" width="25.85546875" style="3" bestFit="1" customWidth="1"/>
    <col min="7172" max="7172" width="2.7109375" style="3" customWidth="1"/>
    <col min="7173" max="7173" width="0" style="3" hidden="1" customWidth="1"/>
    <col min="7174" max="7174" width="15.5703125" style="3" customWidth="1"/>
    <col min="7175" max="7175" width="16.7109375" style="3" bestFit="1" customWidth="1"/>
    <col min="7176" max="7176" width="14.42578125" style="3" bestFit="1" customWidth="1"/>
    <col min="7177" max="7177" width="16.28515625" style="3" customWidth="1"/>
    <col min="7178" max="7178" width="14.7109375" style="3" customWidth="1"/>
    <col min="7179" max="7179" width="16.7109375" style="3" bestFit="1" customWidth="1"/>
    <col min="7180" max="7180" width="16.28515625" style="3" customWidth="1"/>
    <col min="7181" max="7181" width="12.28515625" style="3" customWidth="1"/>
    <col min="7182" max="7425" width="9.140625" style="3"/>
    <col min="7426" max="7426" width="8.85546875" style="3" bestFit="1" customWidth="1"/>
    <col min="7427" max="7427" width="25.85546875" style="3" bestFit="1" customWidth="1"/>
    <col min="7428" max="7428" width="2.7109375" style="3" customWidth="1"/>
    <col min="7429" max="7429" width="0" style="3" hidden="1" customWidth="1"/>
    <col min="7430" max="7430" width="15.5703125" style="3" customWidth="1"/>
    <col min="7431" max="7431" width="16.7109375" style="3" bestFit="1" customWidth="1"/>
    <col min="7432" max="7432" width="14.42578125" style="3" bestFit="1" customWidth="1"/>
    <col min="7433" max="7433" width="16.28515625" style="3" customWidth="1"/>
    <col min="7434" max="7434" width="14.7109375" style="3" customWidth="1"/>
    <col min="7435" max="7435" width="16.7109375" style="3" bestFit="1" customWidth="1"/>
    <col min="7436" max="7436" width="16.28515625" style="3" customWidth="1"/>
    <col min="7437" max="7437" width="12.28515625" style="3" customWidth="1"/>
    <col min="7438" max="7681" width="9.140625" style="3"/>
    <col min="7682" max="7682" width="8.85546875" style="3" bestFit="1" customWidth="1"/>
    <col min="7683" max="7683" width="25.85546875" style="3" bestFit="1" customWidth="1"/>
    <col min="7684" max="7684" width="2.7109375" style="3" customWidth="1"/>
    <col min="7685" max="7685" width="0" style="3" hidden="1" customWidth="1"/>
    <col min="7686" max="7686" width="15.5703125" style="3" customWidth="1"/>
    <col min="7687" max="7687" width="16.7109375" style="3" bestFit="1" customWidth="1"/>
    <col min="7688" max="7688" width="14.42578125" style="3" bestFit="1" customWidth="1"/>
    <col min="7689" max="7689" width="16.28515625" style="3" customWidth="1"/>
    <col min="7690" max="7690" width="14.7109375" style="3" customWidth="1"/>
    <col min="7691" max="7691" width="16.7109375" style="3" bestFit="1" customWidth="1"/>
    <col min="7692" max="7692" width="16.28515625" style="3" customWidth="1"/>
    <col min="7693" max="7693" width="12.28515625" style="3" customWidth="1"/>
    <col min="7694" max="7937" width="9.140625" style="3"/>
    <col min="7938" max="7938" width="8.85546875" style="3" bestFit="1" customWidth="1"/>
    <col min="7939" max="7939" width="25.85546875" style="3" bestFit="1" customWidth="1"/>
    <col min="7940" max="7940" width="2.7109375" style="3" customWidth="1"/>
    <col min="7941" max="7941" width="0" style="3" hidden="1" customWidth="1"/>
    <col min="7942" max="7942" width="15.5703125" style="3" customWidth="1"/>
    <col min="7943" max="7943" width="16.7109375" style="3" bestFit="1" customWidth="1"/>
    <col min="7944" max="7944" width="14.42578125" style="3" bestFit="1" customWidth="1"/>
    <col min="7945" max="7945" width="16.28515625" style="3" customWidth="1"/>
    <col min="7946" max="7946" width="14.7109375" style="3" customWidth="1"/>
    <col min="7947" max="7947" width="16.7109375" style="3" bestFit="1" customWidth="1"/>
    <col min="7948" max="7948" width="16.28515625" style="3" customWidth="1"/>
    <col min="7949" max="7949" width="12.28515625" style="3" customWidth="1"/>
    <col min="7950" max="8193" width="9.140625" style="3"/>
    <col min="8194" max="8194" width="8.85546875" style="3" bestFit="1" customWidth="1"/>
    <col min="8195" max="8195" width="25.85546875" style="3" bestFit="1" customWidth="1"/>
    <col min="8196" max="8196" width="2.7109375" style="3" customWidth="1"/>
    <col min="8197" max="8197" width="0" style="3" hidden="1" customWidth="1"/>
    <col min="8198" max="8198" width="15.5703125" style="3" customWidth="1"/>
    <col min="8199" max="8199" width="16.7109375" style="3" bestFit="1" customWidth="1"/>
    <col min="8200" max="8200" width="14.42578125" style="3" bestFit="1" customWidth="1"/>
    <col min="8201" max="8201" width="16.28515625" style="3" customWidth="1"/>
    <col min="8202" max="8202" width="14.7109375" style="3" customWidth="1"/>
    <col min="8203" max="8203" width="16.7109375" style="3" bestFit="1" customWidth="1"/>
    <col min="8204" max="8204" width="16.28515625" style="3" customWidth="1"/>
    <col min="8205" max="8205" width="12.28515625" style="3" customWidth="1"/>
    <col min="8206" max="8449" width="9.140625" style="3"/>
    <col min="8450" max="8450" width="8.85546875" style="3" bestFit="1" customWidth="1"/>
    <col min="8451" max="8451" width="25.85546875" style="3" bestFit="1" customWidth="1"/>
    <col min="8452" max="8452" width="2.7109375" style="3" customWidth="1"/>
    <col min="8453" max="8453" width="0" style="3" hidden="1" customWidth="1"/>
    <col min="8454" max="8454" width="15.5703125" style="3" customWidth="1"/>
    <col min="8455" max="8455" width="16.7109375" style="3" bestFit="1" customWidth="1"/>
    <col min="8456" max="8456" width="14.42578125" style="3" bestFit="1" customWidth="1"/>
    <col min="8457" max="8457" width="16.28515625" style="3" customWidth="1"/>
    <col min="8458" max="8458" width="14.7109375" style="3" customWidth="1"/>
    <col min="8459" max="8459" width="16.7109375" style="3" bestFit="1" customWidth="1"/>
    <col min="8460" max="8460" width="16.28515625" style="3" customWidth="1"/>
    <col min="8461" max="8461" width="12.28515625" style="3" customWidth="1"/>
    <col min="8462" max="8705" width="9.140625" style="3"/>
    <col min="8706" max="8706" width="8.85546875" style="3" bestFit="1" customWidth="1"/>
    <col min="8707" max="8707" width="25.85546875" style="3" bestFit="1" customWidth="1"/>
    <col min="8708" max="8708" width="2.7109375" style="3" customWidth="1"/>
    <col min="8709" max="8709" width="0" style="3" hidden="1" customWidth="1"/>
    <col min="8710" max="8710" width="15.5703125" style="3" customWidth="1"/>
    <col min="8711" max="8711" width="16.7109375" style="3" bestFit="1" customWidth="1"/>
    <col min="8712" max="8712" width="14.42578125" style="3" bestFit="1" customWidth="1"/>
    <col min="8713" max="8713" width="16.28515625" style="3" customWidth="1"/>
    <col min="8714" max="8714" width="14.7109375" style="3" customWidth="1"/>
    <col min="8715" max="8715" width="16.7109375" style="3" bestFit="1" customWidth="1"/>
    <col min="8716" max="8716" width="16.28515625" style="3" customWidth="1"/>
    <col min="8717" max="8717" width="12.28515625" style="3" customWidth="1"/>
    <col min="8718" max="8961" width="9.140625" style="3"/>
    <col min="8962" max="8962" width="8.85546875" style="3" bestFit="1" customWidth="1"/>
    <col min="8963" max="8963" width="25.85546875" style="3" bestFit="1" customWidth="1"/>
    <col min="8964" max="8964" width="2.7109375" style="3" customWidth="1"/>
    <col min="8965" max="8965" width="0" style="3" hidden="1" customWidth="1"/>
    <col min="8966" max="8966" width="15.5703125" style="3" customWidth="1"/>
    <col min="8967" max="8967" width="16.7109375" style="3" bestFit="1" customWidth="1"/>
    <col min="8968" max="8968" width="14.42578125" style="3" bestFit="1" customWidth="1"/>
    <col min="8969" max="8969" width="16.28515625" style="3" customWidth="1"/>
    <col min="8970" max="8970" width="14.7109375" style="3" customWidth="1"/>
    <col min="8971" max="8971" width="16.7109375" style="3" bestFit="1" customWidth="1"/>
    <col min="8972" max="8972" width="16.28515625" style="3" customWidth="1"/>
    <col min="8973" max="8973" width="12.28515625" style="3" customWidth="1"/>
    <col min="8974" max="9217" width="9.140625" style="3"/>
    <col min="9218" max="9218" width="8.85546875" style="3" bestFit="1" customWidth="1"/>
    <col min="9219" max="9219" width="25.85546875" style="3" bestFit="1" customWidth="1"/>
    <col min="9220" max="9220" width="2.7109375" style="3" customWidth="1"/>
    <col min="9221" max="9221" width="0" style="3" hidden="1" customWidth="1"/>
    <col min="9222" max="9222" width="15.5703125" style="3" customWidth="1"/>
    <col min="9223" max="9223" width="16.7109375" style="3" bestFit="1" customWidth="1"/>
    <col min="9224" max="9224" width="14.42578125" style="3" bestFit="1" customWidth="1"/>
    <col min="9225" max="9225" width="16.28515625" style="3" customWidth="1"/>
    <col min="9226" max="9226" width="14.7109375" style="3" customWidth="1"/>
    <col min="9227" max="9227" width="16.7109375" style="3" bestFit="1" customWidth="1"/>
    <col min="9228" max="9228" width="16.28515625" style="3" customWidth="1"/>
    <col min="9229" max="9229" width="12.28515625" style="3" customWidth="1"/>
    <col min="9230" max="9473" width="9.140625" style="3"/>
    <col min="9474" max="9474" width="8.85546875" style="3" bestFit="1" customWidth="1"/>
    <col min="9475" max="9475" width="25.85546875" style="3" bestFit="1" customWidth="1"/>
    <col min="9476" max="9476" width="2.7109375" style="3" customWidth="1"/>
    <col min="9477" max="9477" width="0" style="3" hidden="1" customWidth="1"/>
    <col min="9478" max="9478" width="15.5703125" style="3" customWidth="1"/>
    <col min="9479" max="9479" width="16.7109375" style="3" bestFit="1" customWidth="1"/>
    <col min="9480" max="9480" width="14.42578125" style="3" bestFit="1" customWidth="1"/>
    <col min="9481" max="9481" width="16.28515625" style="3" customWidth="1"/>
    <col min="9482" max="9482" width="14.7109375" style="3" customWidth="1"/>
    <col min="9483" max="9483" width="16.7109375" style="3" bestFit="1" customWidth="1"/>
    <col min="9484" max="9484" width="16.28515625" style="3" customWidth="1"/>
    <col min="9485" max="9485" width="12.28515625" style="3" customWidth="1"/>
    <col min="9486" max="9729" width="9.140625" style="3"/>
    <col min="9730" max="9730" width="8.85546875" style="3" bestFit="1" customWidth="1"/>
    <col min="9731" max="9731" width="25.85546875" style="3" bestFit="1" customWidth="1"/>
    <col min="9732" max="9732" width="2.7109375" style="3" customWidth="1"/>
    <col min="9733" max="9733" width="0" style="3" hidden="1" customWidth="1"/>
    <col min="9734" max="9734" width="15.5703125" style="3" customWidth="1"/>
    <col min="9735" max="9735" width="16.7109375" style="3" bestFit="1" customWidth="1"/>
    <col min="9736" max="9736" width="14.42578125" style="3" bestFit="1" customWidth="1"/>
    <col min="9737" max="9737" width="16.28515625" style="3" customWidth="1"/>
    <col min="9738" max="9738" width="14.7109375" style="3" customWidth="1"/>
    <col min="9739" max="9739" width="16.7109375" style="3" bestFit="1" customWidth="1"/>
    <col min="9740" max="9740" width="16.28515625" style="3" customWidth="1"/>
    <col min="9741" max="9741" width="12.28515625" style="3" customWidth="1"/>
    <col min="9742" max="9985" width="9.140625" style="3"/>
    <col min="9986" max="9986" width="8.85546875" style="3" bestFit="1" customWidth="1"/>
    <col min="9987" max="9987" width="25.85546875" style="3" bestFit="1" customWidth="1"/>
    <col min="9988" max="9988" width="2.7109375" style="3" customWidth="1"/>
    <col min="9989" max="9989" width="0" style="3" hidden="1" customWidth="1"/>
    <col min="9990" max="9990" width="15.5703125" style="3" customWidth="1"/>
    <col min="9991" max="9991" width="16.7109375" style="3" bestFit="1" customWidth="1"/>
    <col min="9992" max="9992" width="14.42578125" style="3" bestFit="1" customWidth="1"/>
    <col min="9993" max="9993" width="16.28515625" style="3" customWidth="1"/>
    <col min="9994" max="9994" width="14.7109375" style="3" customWidth="1"/>
    <col min="9995" max="9995" width="16.7109375" style="3" bestFit="1" customWidth="1"/>
    <col min="9996" max="9996" width="16.28515625" style="3" customWidth="1"/>
    <col min="9997" max="9997" width="12.28515625" style="3" customWidth="1"/>
    <col min="9998" max="10241" width="9.140625" style="3"/>
    <col min="10242" max="10242" width="8.85546875" style="3" bestFit="1" customWidth="1"/>
    <col min="10243" max="10243" width="25.85546875" style="3" bestFit="1" customWidth="1"/>
    <col min="10244" max="10244" width="2.7109375" style="3" customWidth="1"/>
    <col min="10245" max="10245" width="0" style="3" hidden="1" customWidth="1"/>
    <col min="10246" max="10246" width="15.5703125" style="3" customWidth="1"/>
    <col min="10247" max="10247" width="16.7109375" style="3" bestFit="1" customWidth="1"/>
    <col min="10248" max="10248" width="14.42578125" style="3" bestFit="1" customWidth="1"/>
    <col min="10249" max="10249" width="16.28515625" style="3" customWidth="1"/>
    <col min="10250" max="10250" width="14.7109375" style="3" customWidth="1"/>
    <col min="10251" max="10251" width="16.7109375" style="3" bestFit="1" customWidth="1"/>
    <col min="10252" max="10252" width="16.28515625" style="3" customWidth="1"/>
    <col min="10253" max="10253" width="12.28515625" style="3" customWidth="1"/>
    <col min="10254" max="10497" width="9.140625" style="3"/>
    <col min="10498" max="10498" width="8.85546875" style="3" bestFit="1" customWidth="1"/>
    <col min="10499" max="10499" width="25.85546875" style="3" bestFit="1" customWidth="1"/>
    <col min="10500" max="10500" width="2.7109375" style="3" customWidth="1"/>
    <col min="10501" max="10501" width="0" style="3" hidden="1" customWidth="1"/>
    <col min="10502" max="10502" width="15.5703125" style="3" customWidth="1"/>
    <col min="10503" max="10503" width="16.7109375" style="3" bestFit="1" customWidth="1"/>
    <col min="10504" max="10504" width="14.42578125" style="3" bestFit="1" customWidth="1"/>
    <col min="10505" max="10505" width="16.28515625" style="3" customWidth="1"/>
    <col min="10506" max="10506" width="14.7109375" style="3" customWidth="1"/>
    <col min="10507" max="10507" width="16.7109375" style="3" bestFit="1" customWidth="1"/>
    <col min="10508" max="10508" width="16.28515625" style="3" customWidth="1"/>
    <col min="10509" max="10509" width="12.28515625" style="3" customWidth="1"/>
    <col min="10510" max="10753" width="9.140625" style="3"/>
    <col min="10754" max="10754" width="8.85546875" style="3" bestFit="1" customWidth="1"/>
    <col min="10755" max="10755" width="25.85546875" style="3" bestFit="1" customWidth="1"/>
    <col min="10756" max="10756" width="2.7109375" style="3" customWidth="1"/>
    <col min="10757" max="10757" width="0" style="3" hidden="1" customWidth="1"/>
    <col min="10758" max="10758" width="15.5703125" style="3" customWidth="1"/>
    <col min="10759" max="10759" width="16.7109375" style="3" bestFit="1" customWidth="1"/>
    <col min="10760" max="10760" width="14.42578125" style="3" bestFit="1" customWidth="1"/>
    <col min="10761" max="10761" width="16.28515625" style="3" customWidth="1"/>
    <col min="10762" max="10762" width="14.7109375" style="3" customWidth="1"/>
    <col min="10763" max="10763" width="16.7109375" style="3" bestFit="1" customWidth="1"/>
    <col min="10764" max="10764" width="16.28515625" style="3" customWidth="1"/>
    <col min="10765" max="10765" width="12.28515625" style="3" customWidth="1"/>
    <col min="10766" max="11009" width="9.140625" style="3"/>
    <col min="11010" max="11010" width="8.85546875" style="3" bestFit="1" customWidth="1"/>
    <col min="11011" max="11011" width="25.85546875" style="3" bestFit="1" customWidth="1"/>
    <col min="11012" max="11012" width="2.7109375" style="3" customWidth="1"/>
    <col min="11013" max="11013" width="0" style="3" hidden="1" customWidth="1"/>
    <col min="11014" max="11014" width="15.5703125" style="3" customWidth="1"/>
    <col min="11015" max="11015" width="16.7109375" style="3" bestFit="1" customWidth="1"/>
    <col min="11016" max="11016" width="14.42578125" style="3" bestFit="1" customWidth="1"/>
    <col min="11017" max="11017" width="16.28515625" style="3" customWidth="1"/>
    <col min="11018" max="11018" width="14.7109375" style="3" customWidth="1"/>
    <col min="11019" max="11019" width="16.7109375" style="3" bestFit="1" customWidth="1"/>
    <col min="11020" max="11020" width="16.28515625" style="3" customWidth="1"/>
    <col min="11021" max="11021" width="12.28515625" style="3" customWidth="1"/>
    <col min="11022" max="11265" width="9.140625" style="3"/>
    <col min="11266" max="11266" width="8.85546875" style="3" bestFit="1" customWidth="1"/>
    <col min="11267" max="11267" width="25.85546875" style="3" bestFit="1" customWidth="1"/>
    <col min="11268" max="11268" width="2.7109375" style="3" customWidth="1"/>
    <col min="11269" max="11269" width="0" style="3" hidden="1" customWidth="1"/>
    <col min="11270" max="11270" width="15.5703125" style="3" customWidth="1"/>
    <col min="11271" max="11271" width="16.7109375" style="3" bestFit="1" customWidth="1"/>
    <col min="11272" max="11272" width="14.42578125" style="3" bestFit="1" customWidth="1"/>
    <col min="11273" max="11273" width="16.28515625" style="3" customWidth="1"/>
    <col min="11274" max="11274" width="14.7109375" style="3" customWidth="1"/>
    <col min="11275" max="11275" width="16.7109375" style="3" bestFit="1" customWidth="1"/>
    <col min="11276" max="11276" width="16.28515625" style="3" customWidth="1"/>
    <col min="11277" max="11277" width="12.28515625" style="3" customWidth="1"/>
    <col min="11278" max="11521" width="9.140625" style="3"/>
    <col min="11522" max="11522" width="8.85546875" style="3" bestFit="1" customWidth="1"/>
    <col min="11523" max="11523" width="25.85546875" style="3" bestFit="1" customWidth="1"/>
    <col min="11524" max="11524" width="2.7109375" style="3" customWidth="1"/>
    <col min="11525" max="11525" width="0" style="3" hidden="1" customWidth="1"/>
    <col min="11526" max="11526" width="15.5703125" style="3" customWidth="1"/>
    <col min="11527" max="11527" width="16.7109375" style="3" bestFit="1" customWidth="1"/>
    <col min="11528" max="11528" width="14.42578125" style="3" bestFit="1" customWidth="1"/>
    <col min="11529" max="11529" width="16.28515625" style="3" customWidth="1"/>
    <col min="11530" max="11530" width="14.7109375" style="3" customWidth="1"/>
    <col min="11531" max="11531" width="16.7109375" style="3" bestFit="1" customWidth="1"/>
    <col min="11532" max="11532" width="16.28515625" style="3" customWidth="1"/>
    <col min="11533" max="11533" width="12.28515625" style="3" customWidth="1"/>
    <col min="11534" max="11777" width="9.140625" style="3"/>
    <col min="11778" max="11778" width="8.85546875" style="3" bestFit="1" customWidth="1"/>
    <col min="11779" max="11779" width="25.85546875" style="3" bestFit="1" customWidth="1"/>
    <col min="11780" max="11780" width="2.7109375" style="3" customWidth="1"/>
    <col min="11781" max="11781" width="0" style="3" hidden="1" customWidth="1"/>
    <col min="11782" max="11782" width="15.5703125" style="3" customWidth="1"/>
    <col min="11783" max="11783" width="16.7109375" style="3" bestFit="1" customWidth="1"/>
    <col min="11784" max="11784" width="14.42578125" style="3" bestFit="1" customWidth="1"/>
    <col min="11785" max="11785" width="16.28515625" style="3" customWidth="1"/>
    <col min="11786" max="11786" width="14.7109375" style="3" customWidth="1"/>
    <col min="11787" max="11787" width="16.7109375" style="3" bestFit="1" customWidth="1"/>
    <col min="11788" max="11788" width="16.28515625" style="3" customWidth="1"/>
    <col min="11789" max="11789" width="12.28515625" style="3" customWidth="1"/>
    <col min="11790" max="12033" width="9.140625" style="3"/>
    <col min="12034" max="12034" width="8.85546875" style="3" bestFit="1" customWidth="1"/>
    <col min="12035" max="12035" width="25.85546875" style="3" bestFit="1" customWidth="1"/>
    <col min="12036" max="12036" width="2.7109375" style="3" customWidth="1"/>
    <col min="12037" max="12037" width="0" style="3" hidden="1" customWidth="1"/>
    <col min="12038" max="12038" width="15.5703125" style="3" customWidth="1"/>
    <col min="12039" max="12039" width="16.7109375" style="3" bestFit="1" customWidth="1"/>
    <col min="12040" max="12040" width="14.42578125" style="3" bestFit="1" customWidth="1"/>
    <col min="12041" max="12041" width="16.28515625" style="3" customWidth="1"/>
    <col min="12042" max="12042" width="14.7109375" style="3" customWidth="1"/>
    <col min="12043" max="12043" width="16.7109375" style="3" bestFit="1" customWidth="1"/>
    <col min="12044" max="12044" width="16.28515625" style="3" customWidth="1"/>
    <col min="12045" max="12045" width="12.28515625" style="3" customWidth="1"/>
    <col min="12046" max="12289" width="9.140625" style="3"/>
    <col min="12290" max="12290" width="8.85546875" style="3" bestFit="1" customWidth="1"/>
    <col min="12291" max="12291" width="25.85546875" style="3" bestFit="1" customWidth="1"/>
    <col min="12292" max="12292" width="2.7109375" style="3" customWidth="1"/>
    <col min="12293" max="12293" width="0" style="3" hidden="1" customWidth="1"/>
    <col min="12294" max="12294" width="15.5703125" style="3" customWidth="1"/>
    <col min="12295" max="12295" width="16.7109375" style="3" bestFit="1" customWidth="1"/>
    <col min="12296" max="12296" width="14.42578125" style="3" bestFit="1" customWidth="1"/>
    <col min="12297" max="12297" width="16.28515625" style="3" customWidth="1"/>
    <col min="12298" max="12298" width="14.7109375" style="3" customWidth="1"/>
    <col min="12299" max="12299" width="16.7109375" style="3" bestFit="1" customWidth="1"/>
    <col min="12300" max="12300" width="16.28515625" style="3" customWidth="1"/>
    <col min="12301" max="12301" width="12.28515625" style="3" customWidth="1"/>
    <col min="12302" max="12545" width="9.140625" style="3"/>
    <col min="12546" max="12546" width="8.85546875" style="3" bestFit="1" customWidth="1"/>
    <col min="12547" max="12547" width="25.85546875" style="3" bestFit="1" customWidth="1"/>
    <col min="12548" max="12548" width="2.7109375" style="3" customWidth="1"/>
    <col min="12549" max="12549" width="0" style="3" hidden="1" customWidth="1"/>
    <col min="12550" max="12550" width="15.5703125" style="3" customWidth="1"/>
    <col min="12551" max="12551" width="16.7109375" style="3" bestFit="1" customWidth="1"/>
    <col min="12552" max="12552" width="14.42578125" style="3" bestFit="1" customWidth="1"/>
    <col min="12553" max="12553" width="16.28515625" style="3" customWidth="1"/>
    <col min="12554" max="12554" width="14.7109375" style="3" customWidth="1"/>
    <col min="12555" max="12555" width="16.7109375" style="3" bestFit="1" customWidth="1"/>
    <col min="12556" max="12556" width="16.28515625" style="3" customWidth="1"/>
    <col min="12557" max="12557" width="12.28515625" style="3" customWidth="1"/>
    <col min="12558" max="12801" width="9.140625" style="3"/>
    <col min="12802" max="12802" width="8.85546875" style="3" bestFit="1" customWidth="1"/>
    <col min="12803" max="12803" width="25.85546875" style="3" bestFit="1" customWidth="1"/>
    <col min="12804" max="12804" width="2.7109375" style="3" customWidth="1"/>
    <col min="12805" max="12805" width="0" style="3" hidden="1" customWidth="1"/>
    <col min="12806" max="12806" width="15.5703125" style="3" customWidth="1"/>
    <col min="12807" max="12807" width="16.7109375" style="3" bestFit="1" customWidth="1"/>
    <col min="12808" max="12808" width="14.42578125" style="3" bestFit="1" customWidth="1"/>
    <col min="12809" max="12809" width="16.28515625" style="3" customWidth="1"/>
    <col min="12810" max="12810" width="14.7109375" style="3" customWidth="1"/>
    <col min="12811" max="12811" width="16.7109375" style="3" bestFit="1" customWidth="1"/>
    <col min="12812" max="12812" width="16.28515625" style="3" customWidth="1"/>
    <col min="12813" max="12813" width="12.28515625" style="3" customWidth="1"/>
    <col min="12814" max="13057" width="9.140625" style="3"/>
    <col min="13058" max="13058" width="8.85546875" style="3" bestFit="1" customWidth="1"/>
    <col min="13059" max="13059" width="25.85546875" style="3" bestFit="1" customWidth="1"/>
    <col min="13060" max="13060" width="2.7109375" style="3" customWidth="1"/>
    <col min="13061" max="13061" width="0" style="3" hidden="1" customWidth="1"/>
    <col min="13062" max="13062" width="15.5703125" style="3" customWidth="1"/>
    <col min="13063" max="13063" width="16.7109375" style="3" bestFit="1" customWidth="1"/>
    <col min="13064" max="13064" width="14.42578125" style="3" bestFit="1" customWidth="1"/>
    <col min="13065" max="13065" width="16.28515625" style="3" customWidth="1"/>
    <col min="13066" max="13066" width="14.7109375" style="3" customWidth="1"/>
    <col min="13067" max="13067" width="16.7109375" style="3" bestFit="1" customWidth="1"/>
    <col min="13068" max="13068" width="16.28515625" style="3" customWidth="1"/>
    <col min="13069" max="13069" width="12.28515625" style="3" customWidth="1"/>
    <col min="13070" max="13313" width="9.140625" style="3"/>
    <col min="13314" max="13314" width="8.85546875" style="3" bestFit="1" customWidth="1"/>
    <col min="13315" max="13315" width="25.85546875" style="3" bestFit="1" customWidth="1"/>
    <col min="13316" max="13316" width="2.7109375" style="3" customWidth="1"/>
    <col min="13317" max="13317" width="0" style="3" hidden="1" customWidth="1"/>
    <col min="13318" max="13318" width="15.5703125" style="3" customWidth="1"/>
    <col min="13319" max="13319" width="16.7109375" style="3" bestFit="1" customWidth="1"/>
    <col min="13320" max="13320" width="14.42578125" style="3" bestFit="1" customWidth="1"/>
    <col min="13321" max="13321" width="16.28515625" style="3" customWidth="1"/>
    <col min="13322" max="13322" width="14.7109375" style="3" customWidth="1"/>
    <col min="13323" max="13323" width="16.7109375" style="3" bestFit="1" customWidth="1"/>
    <col min="13324" max="13324" width="16.28515625" style="3" customWidth="1"/>
    <col min="13325" max="13325" width="12.28515625" style="3" customWidth="1"/>
    <col min="13326" max="13569" width="9.140625" style="3"/>
    <col min="13570" max="13570" width="8.85546875" style="3" bestFit="1" customWidth="1"/>
    <col min="13571" max="13571" width="25.85546875" style="3" bestFit="1" customWidth="1"/>
    <col min="13572" max="13572" width="2.7109375" style="3" customWidth="1"/>
    <col min="13573" max="13573" width="0" style="3" hidden="1" customWidth="1"/>
    <col min="13574" max="13574" width="15.5703125" style="3" customWidth="1"/>
    <col min="13575" max="13575" width="16.7109375" style="3" bestFit="1" customWidth="1"/>
    <col min="13576" max="13576" width="14.42578125" style="3" bestFit="1" customWidth="1"/>
    <col min="13577" max="13577" width="16.28515625" style="3" customWidth="1"/>
    <col min="13578" max="13578" width="14.7109375" style="3" customWidth="1"/>
    <col min="13579" max="13579" width="16.7109375" style="3" bestFit="1" customWidth="1"/>
    <col min="13580" max="13580" width="16.28515625" style="3" customWidth="1"/>
    <col min="13581" max="13581" width="12.28515625" style="3" customWidth="1"/>
    <col min="13582" max="13825" width="9.140625" style="3"/>
    <col min="13826" max="13826" width="8.85546875" style="3" bestFit="1" customWidth="1"/>
    <col min="13827" max="13827" width="25.85546875" style="3" bestFit="1" customWidth="1"/>
    <col min="13828" max="13828" width="2.7109375" style="3" customWidth="1"/>
    <col min="13829" max="13829" width="0" style="3" hidden="1" customWidth="1"/>
    <col min="13830" max="13830" width="15.5703125" style="3" customWidth="1"/>
    <col min="13831" max="13831" width="16.7109375" style="3" bestFit="1" customWidth="1"/>
    <col min="13832" max="13832" width="14.42578125" style="3" bestFit="1" customWidth="1"/>
    <col min="13833" max="13833" width="16.28515625" style="3" customWidth="1"/>
    <col min="13834" max="13834" width="14.7109375" style="3" customWidth="1"/>
    <col min="13835" max="13835" width="16.7109375" style="3" bestFit="1" customWidth="1"/>
    <col min="13836" max="13836" width="16.28515625" style="3" customWidth="1"/>
    <col min="13837" max="13837" width="12.28515625" style="3" customWidth="1"/>
    <col min="13838" max="14081" width="9.140625" style="3"/>
    <col min="14082" max="14082" width="8.85546875" style="3" bestFit="1" customWidth="1"/>
    <col min="14083" max="14083" width="25.85546875" style="3" bestFit="1" customWidth="1"/>
    <col min="14084" max="14084" width="2.7109375" style="3" customWidth="1"/>
    <col min="14085" max="14085" width="0" style="3" hidden="1" customWidth="1"/>
    <col min="14086" max="14086" width="15.5703125" style="3" customWidth="1"/>
    <col min="14087" max="14087" width="16.7109375" style="3" bestFit="1" customWidth="1"/>
    <col min="14088" max="14088" width="14.42578125" style="3" bestFit="1" customWidth="1"/>
    <col min="14089" max="14089" width="16.28515625" style="3" customWidth="1"/>
    <col min="14090" max="14090" width="14.7109375" style="3" customWidth="1"/>
    <col min="14091" max="14091" width="16.7109375" style="3" bestFit="1" customWidth="1"/>
    <col min="14092" max="14092" width="16.28515625" style="3" customWidth="1"/>
    <col min="14093" max="14093" width="12.28515625" style="3" customWidth="1"/>
    <col min="14094" max="14337" width="9.140625" style="3"/>
    <col min="14338" max="14338" width="8.85546875" style="3" bestFit="1" customWidth="1"/>
    <col min="14339" max="14339" width="25.85546875" style="3" bestFit="1" customWidth="1"/>
    <col min="14340" max="14340" width="2.7109375" style="3" customWidth="1"/>
    <col min="14341" max="14341" width="0" style="3" hidden="1" customWidth="1"/>
    <col min="14342" max="14342" width="15.5703125" style="3" customWidth="1"/>
    <col min="14343" max="14343" width="16.7109375" style="3" bestFit="1" customWidth="1"/>
    <col min="14344" max="14344" width="14.42578125" style="3" bestFit="1" customWidth="1"/>
    <col min="14345" max="14345" width="16.28515625" style="3" customWidth="1"/>
    <col min="14346" max="14346" width="14.7109375" style="3" customWidth="1"/>
    <col min="14347" max="14347" width="16.7109375" style="3" bestFit="1" customWidth="1"/>
    <col min="14348" max="14348" width="16.28515625" style="3" customWidth="1"/>
    <col min="14349" max="14349" width="12.28515625" style="3" customWidth="1"/>
    <col min="14350" max="14593" width="9.140625" style="3"/>
    <col min="14594" max="14594" width="8.85546875" style="3" bestFit="1" customWidth="1"/>
    <col min="14595" max="14595" width="25.85546875" style="3" bestFit="1" customWidth="1"/>
    <col min="14596" max="14596" width="2.7109375" style="3" customWidth="1"/>
    <col min="14597" max="14597" width="0" style="3" hidden="1" customWidth="1"/>
    <col min="14598" max="14598" width="15.5703125" style="3" customWidth="1"/>
    <col min="14599" max="14599" width="16.7109375" style="3" bestFit="1" customWidth="1"/>
    <col min="14600" max="14600" width="14.42578125" style="3" bestFit="1" customWidth="1"/>
    <col min="14601" max="14601" width="16.28515625" style="3" customWidth="1"/>
    <col min="14602" max="14602" width="14.7109375" style="3" customWidth="1"/>
    <col min="14603" max="14603" width="16.7109375" style="3" bestFit="1" customWidth="1"/>
    <col min="14604" max="14604" width="16.28515625" style="3" customWidth="1"/>
    <col min="14605" max="14605" width="12.28515625" style="3" customWidth="1"/>
    <col min="14606" max="14849" width="9.140625" style="3"/>
    <col min="14850" max="14850" width="8.85546875" style="3" bestFit="1" customWidth="1"/>
    <col min="14851" max="14851" width="25.85546875" style="3" bestFit="1" customWidth="1"/>
    <col min="14852" max="14852" width="2.7109375" style="3" customWidth="1"/>
    <col min="14853" max="14853" width="0" style="3" hidden="1" customWidth="1"/>
    <col min="14854" max="14854" width="15.5703125" style="3" customWidth="1"/>
    <col min="14855" max="14855" width="16.7109375" style="3" bestFit="1" customWidth="1"/>
    <col min="14856" max="14856" width="14.42578125" style="3" bestFit="1" customWidth="1"/>
    <col min="14857" max="14857" width="16.28515625" style="3" customWidth="1"/>
    <col min="14858" max="14858" width="14.7109375" style="3" customWidth="1"/>
    <col min="14859" max="14859" width="16.7109375" style="3" bestFit="1" customWidth="1"/>
    <col min="14860" max="14860" width="16.28515625" style="3" customWidth="1"/>
    <col min="14861" max="14861" width="12.28515625" style="3" customWidth="1"/>
    <col min="14862" max="15105" width="9.140625" style="3"/>
    <col min="15106" max="15106" width="8.85546875" style="3" bestFit="1" customWidth="1"/>
    <col min="15107" max="15107" width="25.85546875" style="3" bestFit="1" customWidth="1"/>
    <col min="15108" max="15108" width="2.7109375" style="3" customWidth="1"/>
    <col min="15109" max="15109" width="0" style="3" hidden="1" customWidth="1"/>
    <col min="15110" max="15110" width="15.5703125" style="3" customWidth="1"/>
    <col min="15111" max="15111" width="16.7109375" style="3" bestFit="1" customWidth="1"/>
    <col min="15112" max="15112" width="14.42578125" style="3" bestFit="1" customWidth="1"/>
    <col min="15113" max="15113" width="16.28515625" style="3" customWidth="1"/>
    <col min="15114" max="15114" width="14.7109375" style="3" customWidth="1"/>
    <col min="15115" max="15115" width="16.7109375" style="3" bestFit="1" customWidth="1"/>
    <col min="15116" max="15116" width="16.28515625" style="3" customWidth="1"/>
    <col min="15117" max="15117" width="12.28515625" style="3" customWidth="1"/>
    <col min="15118" max="15361" width="9.140625" style="3"/>
    <col min="15362" max="15362" width="8.85546875" style="3" bestFit="1" customWidth="1"/>
    <col min="15363" max="15363" width="25.85546875" style="3" bestFit="1" customWidth="1"/>
    <col min="15364" max="15364" width="2.7109375" style="3" customWidth="1"/>
    <col min="15365" max="15365" width="0" style="3" hidden="1" customWidth="1"/>
    <col min="15366" max="15366" width="15.5703125" style="3" customWidth="1"/>
    <col min="15367" max="15367" width="16.7109375" style="3" bestFit="1" customWidth="1"/>
    <col min="15368" max="15368" width="14.42578125" style="3" bestFit="1" customWidth="1"/>
    <col min="15369" max="15369" width="16.28515625" style="3" customWidth="1"/>
    <col min="15370" max="15370" width="14.7109375" style="3" customWidth="1"/>
    <col min="15371" max="15371" width="16.7109375" style="3" bestFit="1" customWidth="1"/>
    <col min="15372" max="15372" width="16.28515625" style="3" customWidth="1"/>
    <col min="15373" max="15373" width="12.28515625" style="3" customWidth="1"/>
    <col min="15374" max="15617" width="9.140625" style="3"/>
    <col min="15618" max="15618" width="8.85546875" style="3" bestFit="1" customWidth="1"/>
    <col min="15619" max="15619" width="25.85546875" style="3" bestFit="1" customWidth="1"/>
    <col min="15620" max="15620" width="2.7109375" style="3" customWidth="1"/>
    <col min="15621" max="15621" width="0" style="3" hidden="1" customWidth="1"/>
    <col min="15622" max="15622" width="15.5703125" style="3" customWidth="1"/>
    <col min="15623" max="15623" width="16.7109375" style="3" bestFit="1" customWidth="1"/>
    <col min="15624" max="15624" width="14.42578125" style="3" bestFit="1" customWidth="1"/>
    <col min="15625" max="15625" width="16.28515625" style="3" customWidth="1"/>
    <col min="15626" max="15626" width="14.7109375" style="3" customWidth="1"/>
    <col min="15627" max="15627" width="16.7109375" style="3" bestFit="1" customWidth="1"/>
    <col min="15628" max="15628" width="16.28515625" style="3" customWidth="1"/>
    <col min="15629" max="15629" width="12.28515625" style="3" customWidth="1"/>
    <col min="15630" max="15873" width="9.140625" style="3"/>
    <col min="15874" max="15874" width="8.85546875" style="3" bestFit="1" customWidth="1"/>
    <col min="15875" max="15875" width="25.85546875" style="3" bestFit="1" customWidth="1"/>
    <col min="15876" max="15876" width="2.7109375" style="3" customWidth="1"/>
    <col min="15877" max="15877" width="0" style="3" hidden="1" customWidth="1"/>
    <col min="15878" max="15878" width="15.5703125" style="3" customWidth="1"/>
    <col min="15879" max="15879" width="16.7109375" style="3" bestFit="1" customWidth="1"/>
    <col min="15880" max="15880" width="14.42578125" style="3" bestFit="1" customWidth="1"/>
    <col min="15881" max="15881" width="16.28515625" style="3" customWidth="1"/>
    <col min="15882" max="15882" width="14.7109375" style="3" customWidth="1"/>
    <col min="15883" max="15883" width="16.7109375" style="3" bestFit="1" customWidth="1"/>
    <col min="15884" max="15884" width="16.28515625" style="3" customWidth="1"/>
    <col min="15885" max="15885" width="12.28515625" style="3" customWidth="1"/>
    <col min="15886" max="16129" width="9.140625" style="3"/>
    <col min="16130" max="16130" width="8.85546875" style="3" bestFit="1" customWidth="1"/>
    <col min="16131" max="16131" width="25.85546875" style="3" bestFit="1" customWidth="1"/>
    <col min="16132" max="16132" width="2.7109375" style="3" customWidth="1"/>
    <col min="16133" max="16133" width="0" style="3" hidden="1" customWidth="1"/>
    <col min="16134" max="16134" width="15.5703125" style="3" customWidth="1"/>
    <col min="16135" max="16135" width="16.7109375" style="3" bestFit="1" customWidth="1"/>
    <col min="16136" max="16136" width="14.42578125" style="3" bestFit="1" customWidth="1"/>
    <col min="16137" max="16137" width="16.28515625" style="3" customWidth="1"/>
    <col min="16138" max="16138" width="14.7109375" style="3" customWidth="1"/>
    <col min="16139" max="16139" width="16.7109375" style="3" bestFit="1" customWidth="1"/>
    <col min="16140" max="16140" width="16.28515625" style="3" customWidth="1"/>
    <col min="16141" max="16141" width="12.28515625" style="3" customWidth="1"/>
    <col min="16142" max="16384" width="9.140625" style="3"/>
  </cols>
  <sheetData>
    <row r="1" spans="1:1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1"/>
      <c r="B2" s="2"/>
      <c r="D2" s="2"/>
      <c r="E2" s="4" t="s">
        <v>0</v>
      </c>
      <c r="F2" s="4"/>
      <c r="G2" s="4"/>
      <c r="H2" s="5"/>
      <c r="I2" s="5"/>
      <c r="J2" s="5"/>
      <c r="K2" s="5"/>
      <c r="L2" s="2"/>
    </row>
    <row r="3" spans="1:13" ht="13.5" thickBot="1">
      <c r="A3" s="6" t="s">
        <v>1</v>
      </c>
      <c r="B3" s="7" t="s">
        <v>2</v>
      </c>
      <c r="C3" s="6"/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</row>
    <row r="4" spans="1:13">
      <c r="A4" s="43" t="s">
        <v>12</v>
      </c>
      <c r="B4" s="8" t="s">
        <v>13</v>
      </c>
      <c r="C4" s="9"/>
      <c r="D4" s="10">
        <v>0</v>
      </c>
      <c r="E4" s="10">
        <v>99689.5</v>
      </c>
      <c r="F4" s="10">
        <v>39592.5</v>
      </c>
      <c r="G4" s="10">
        <v>10444.5</v>
      </c>
      <c r="H4" s="11">
        <v>271638.79999999993</v>
      </c>
      <c r="I4" s="11">
        <v>119000</v>
      </c>
      <c r="J4" s="11">
        <v>205830</v>
      </c>
      <c r="K4" s="11">
        <v>21150</v>
      </c>
      <c r="L4" s="12">
        <f>SUM(E4:K4)</f>
        <v>767345.29999999993</v>
      </c>
      <c r="M4" s="13"/>
    </row>
    <row r="5" spans="1:13">
      <c r="A5" s="44"/>
      <c r="B5" s="2" t="s">
        <v>14</v>
      </c>
      <c r="C5" s="14"/>
      <c r="D5" s="15">
        <v>0</v>
      </c>
      <c r="E5" s="15">
        <v>94144</v>
      </c>
      <c r="F5" s="15">
        <v>39331.5</v>
      </c>
      <c r="G5" s="15">
        <v>10444.5</v>
      </c>
      <c r="H5" s="16">
        <v>242602.80000000005</v>
      </c>
      <c r="I5" s="16">
        <v>113280</v>
      </c>
      <c r="J5" s="16">
        <v>188526.07999999996</v>
      </c>
      <c r="K5" s="16">
        <v>19245</v>
      </c>
      <c r="L5" s="17">
        <f>SUM(E5:K5)</f>
        <v>707573.88</v>
      </c>
    </row>
    <row r="6" spans="1:13">
      <c r="A6" s="44"/>
      <c r="B6" s="2" t="s">
        <v>15</v>
      </c>
      <c r="C6" s="14"/>
      <c r="D6" s="15">
        <f>D4-D5</f>
        <v>0</v>
      </c>
      <c r="E6" s="15">
        <f t="shared" ref="E6:L6" si="0">E4-E5</f>
        <v>5545.5</v>
      </c>
      <c r="F6" s="15">
        <f t="shared" si="0"/>
        <v>261</v>
      </c>
      <c r="G6" s="15">
        <f t="shared" si="0"/>
        <v>0</v>
      </c>
      <c r="H6" s="15">
        <f t="shared" si="0"/>
        <v>29035.999999999884</v>
      </c>
      <c r="I6" s="15">
        <f t="shared" si="0"/>
        <v>5720</v>
      </c>
      <c r="J6" s="15">
        <f t="shared" si="0"/>
        <v>17303.920000000042</v>
      </c>
      <c r="K6" s="15">
        <f t="shared" si="0"/>
        <v>1905</v>
      </c>
      <c r="L6" s="17">
        <f t="shared" si="0"/>
        <v>59771.419999999925</v>
      </c>
    </row>
    <row r="7" spans="1:13" ht="13.5" thickBot="1">
      <c r="A7" s="45"/>
      <c r="B7" s="18" t="s">
        <v>16</v>
      </c>
      <c r="C7" s="19"/>
      <c r="D7" s="19"/>
      <c r="E7" s="20">
        <f t="shared" ref="E7:K7" si="1">E6/E4</f>
        <v>5.5627724083278582E-2</v>
      </c>
      <c r="F7" s="20">
        <f t="shared" si="1"/>
        <v>6.5921576056071221E-3</v>
      </c>
      <c r="G7" s="20">
        <f t="shared" si="1"/>
        <v>0</v>
      </c>
      <c r="H7" s="20">
        <f t="shared" si="1"/>
        <v>0.10689194621681399</v>
      </c>
      <c r="I7" s="20">
        <f t="shared" si="1"/>
        <v>4.80672268907563E-2</v>
      </c>
      <c r="J7" s="20">
        <f t="shared" si="1"/>
        <v>8.4068988971481518E-2</v>
      </c>
      <c r="K7" s="20">
        <f t="shared" si="1"/>
        <v>9.0070921985815608E-2</v>
      </c>
      <c r="L7" s="21">
        <f>IF(L4=0,"NA",L6/L4)</f>
        <v>7.7893772203986827E-2</v>
      </c>
    </row>
    <row r="8" spans="1:13">
      <c r="A8" s="43" t="s">
        <v>17</v>
      </c>
      <c r="B8" s="8" t="s">
        <v>13</v>
      </c>
      <c r="C8" s="9"/>
      <c r="D8" s="10" t="e">
        <f>#REF!+#REF!</f>
        <v>#REF!</v>
      </c>
      <c r="E8" s="10">
        <v>173926.55</v>
      </c>
      <c r="F8" s="10">
        <v>32945.5</v>
      </c>
      <c r="G8" s="10">
        <v>38956.5</v>
      </c>
      <c r="H8" s="11">
        <v>895229.23</v>
      </c>
      <c r="I8" s="11">
        <v>19320</v>
      </c>
      <c r="J8" s="11">
        <v>96608.5</v>
      </c>
      <c r="K8" s="11">
        <v>17850</v>
      </c>
      <c r="L8" s="12">
        <f>SUM(E8:K8)</f>
        <v>1274836.28</v>
      </c>
    </row>
    <row r="9" spans="1:13">
      <c r="A9" s="44" t="s">
        <v>17</v>
      </c>
      <c r="B9" s="2" t="s">
        <v>14</v>
      </c>
      <c r="C9" s="14"/>
      <c r="D9" s="15" t="e">
        <f>#REF!+#REF!</f>
        <v>#REF!</v>
      </c>
      <c r="E9" s="15">
        <v>162380.79999999996</v>
      </c>
      <c r="F9" s="15">
        <v>30688.5</v>
      </c>
      <c r="G9" s="15">
        <v>36607.5</v>
      </c>
      <c r="H9" s="16">
        <v>818665.23</v>
      </c>
      <c r="I9" s="16">
        <v>17500</v>
      </c>
      <c r="J9" s="16">
        <v>85034.420000000013</v>
      </c>
      <c r="K9" s="16">
        <v>14800</v>
      </c>
      <c r="L9" s="17">
        <f>SUM(E9:K9)</f>
        <v>1165676.4499999997</v>
      </c>
    </row>
    <row r="10" spans="1:13">
      <c r="A10" s="44"/>
      <c r="B10" s="2" t="s">
        <v>15</v>
      </c>
      <c r="C10" s="14"/>
      <c r="D10" s="15" t="e">
        <f t="shared" ref="D10:L10" si="2">D8-D9</f>
        <v>#REF!</v>
      </c>
      <c r="E10" s="15">
        <f t="shared" si="2"/>
        <v>11545.750000000029</v>
      </c>
      <c r="F10" s="15">
        <f t="shared" si="2"/>
        <v>2257</v>
      </c>
      <c r="G10" s="15">
        <f t="shared" si="2"/>
        <v>2349</v>
      </c>
      <c r="H10" s="15">
        <f t="shared" si="2"/>
        <v>76564</v>
      </c>
      <c r="I10" s="15">
        <f t="shared" si="2"/>
        <v>1820</v>
      </c>
      <c r="J10" s="15">
        <f t="shared" si="2"/>
        <v>11574.079999999987</v>
      </c>
      <c r="K10" s="15">
        <f t="shared" si="2"/>
        <v>3050</v>
      </c>
      <c r="L10" s="17">
        <f t="shared" si="2"/>
        <v>109159.83000000031</v>
      </c>
    </row>
    <row r="11" spans="1:13" ht="13.5" thickBot="1">
      <c r="A11" s="45" t="s">
        <v>17</v>
      </c>
      <c r="B11" s="18" t="s">
        <v>16</v>
      </c>
      <c r="C11" s="19"/>
      <c r="D11" s="19" t="e">
        <f>#REF!+#REF!</f>
        <v>#REF!</v>
      </c>
      <c r="E11" s="20">
        <f t="shared" ref="E11:K11" si="3">E10/E8</f>
        <v>6.6382907037482369E-2</v>
      </c>
      <c r="F11" s="20">
        <f t="shared" si="3"/>
        <v>6.850707987433792E-2</v>
      </c>
      <c r="G11" s="20">
        <f t="shared" si="3"/>
        <v>6.0298024719879863E-2</v>
      </c>
      <c r="H11" s="20">
        <f t="shared" si="3"/>
        <v>8.5524463940928289E-2</v>
      </c>
      <c r="I11" s="20">
        <f t="shared" si="3"/>
        <v>9.420289855072464E-2</v>
      </c>
      <c r="J11" s="20">
        <f t="shared" si="3"/>
        <v>0.11980395099810044</v>
      </c>
      <c r="K11" s="20">
        <f t="shared" si="3"/>
        <v>0.17086834733893558</v>
      </c>
      <c r="L11" s="21">
        <f>IF(L8=0,"NA",L10/L8)</f>
        <v>8.5626548061528585E-2</v>
      </c>
    </row>
    <row r="12" spans="1:13">
      <c r="A12" s="43" t="s">
        <v>18</v>
      </c>
      <c r="B12" s="8" t="s">
        <v>13</v>
      </c>
      <c r="C12" s="9"/>
      <c r="D12" s="10" t="e">
        <f>#REF!+#REF!</f>
        <v>#REF!</v>
      </c>
      <c r="E12" s="10">
        <v>126165.5</v>
      </c>
      <c r="F12" s="10">
        <v>28787.5</v>
      </c>
      <c r="G12" s="10">
        <v>20882.5</v>
      </c>
      <c r="H12" s="11">
        <v>300223.8</v>
      </c>
      <c r="I12" s="11">
        <v>45850</v>
      </c>
      <c r="J12" s="11">
        <v>190196</v>
      </c>
      <c r="K12" s="11">
        <v>11425</v>
      </c>
      <c r="L12" s="12">
        <f>SUM(E12:K12)</f>
        <v>723530.3</v>
      </c>
    </row>
    <row r="13" spans="1:13">
      <c r="A13" s="44" t="s">
        <v>18</v>
      </c>
      <c r="B13" s="2" t="s">
        <v>14</v>
      </c>
      <c r="C13" s="14"/>
      <c r="D13" s="15" t="e">
        <f>#REF!+#REF!</f>
        <v>#REF!</v>
      </c>
      <c r="E13" s="15">
        <v>116776</v>
      </c>
      <c r="F13" s="15">
        <v>26456.5</v>
      </c>
      <c r="G13" s="15">
        <v>20828.5</v>
      </c>
      <c r="H13" s="16">
        <v>219373.55</v>
      </c>
      <c r="I13" s="16">
        <v>40585</v>
      </c>
      <c r="J13" s="16">
        <v>153699.99999999997</v>
      </c>
      <c r="K13" s="16">
        <v>8647.4699999999993</v>
      </c>
      <c r="L13" s="17">
        <f>SUM(E13:K13)</f>
        <v>586367.0199999999</v>
      </c>
    </row>
    <row r="14" spans="1:13">
      <c r="A14" s="44"/>
      <c r="B14" s="2" t="s">
        <v>15</v>
      </c>
      <c r="C14" s="14"/>
      <c r="D14" s="15" t="e">
        <f t="shared" ref="D14:L14" si="4">D12-D13</f>
        <v>#REF!</v>
      </c>
      <c r="E14" s="15">
        <f t="shared" si="4"/>
        <v>9389.5</v>
      </c>
      <c r="F14" s="15">
        <f t="shared" si="4"/>
        <v>2331</v>
      </c>
      <c r="G14" s="15">
        <f t="shared" si="4"/>
        <v>54</v>
      </c>
      <c r="H14" s="15">
        <f t="shared" si="4"/>
        <v>80850.25</v>
      </c>
      <c r="I14" s="15">
        <f t="shared" si="4"/>
        <v>5265</v>
      </c>
      <c r="J14" s="15">
        <f t="shared" si="4"/>
        <v>36496.000000000029</v>
      </c>
      <c r="K14" s="15">
        <f t="shared" si="4"/>
        <v>2777.5300000000007</v>
      </c>
      <c r="L14" s="17">
        <f t="shared" si="4"/>
        <v>137163.28000000014</v>
      </c>
    </row>
    <row r="15" spans="1:13" ht="13.5" thickBot="1">
      <c r="A15" s="45" t="s">
        <v>18</v>
      </c>
      <c r="B15" s="18" t="s">
        <v>16</v>
      </c>
      <c r="C15" s="19"/>
      <c r="D15" s="19" t="e">
        <f>#REF!</f>
        <v>#REF!</v>
      </c>
      <c r="E15" s="20">
        <f t="shared" ref="E15:K15" si="5">E14/E12</f>
        <v>7.4422088447317208E-2</v>
      </c>
      <c r="F15" s="20">
        <f t="shared" si="5"/>
        <v>8.0972644376899702E-2</v>
      </c>
      <c r="G15" s="20">
        <f t="shared" si="5"/>
        <v>2.5858972824135042E-3</v>
      </c>
      <c r="H15" s="20">
        <f t="shared" si="5"/>
        <v>0.26929993558138965</v>
      </c>
      <c r="I15" s="20">
        <f t="shared" si="5"/>
        <v>0.1148309705561614</v>
      </c>
      <c r="J15" s="20">
        <f t="shared" si="5"/>
        <v>0.19188626469536704</v>
      </c>
      <c r="K15" s="20">
        <f t="shared" si="5"/>
        <v>0.24310984682713355</v>
      </c>
      <c r="L15" s="21">
        <f>IF(L12=0,"NA",L14/L12)</f>
        <v>0.18957503231032638</v>
      </c>
    </row>
    <row r="16" spans="1:13">
      <c r="A16" s="43" t="s">
        <v>19</v>
      </c>
      <c r="B16" s="8" t="s">
        <v>13</v>
      </c>
      <c r="C16" s="9"/>
      <c r="D16" s="10" t="e">
        <f>#REF!+#REF!</f>
        <v>#REF!</v>
      </c>
      <c r="E16" s="10">
        <v>178191.5</v>
      </c>
      <c r="F16" s="10">
        <v>25997.5</v>
      </c>
      <c r="G16" s="10">
        <v>9824.5</v>
      </c>
      <c r="H16" s="11">
        <v>388605.85</v>
      </c>
      <c r="I16" s="11">
        <v>215220</v>
      </c>
      <c r="J16" s="11">
        <v>180400</v>
      </c>
      <c r="K16" s="11">
        <v>12075</v>
      </c>
      <c r="L16" s="12">
        <f>SUM(E16:K16)</f>
        <v>1010314.35</v>
      </c>
    </row>
    <row r="17" spans="1:13">
      <c r="A17" s="44" t="s">
        <v>19</v>
      </c>
      <c r="B17" s="2" t="s">
        <v>14</v>
      </c>
      <c r="C17" s="14"/>
      <c r="D17" s="15" t="e">
        <f>#REF!+#REF!</f>
        <v>#REF!</v>
      </c>
      <c r="E17" s="15">
        <v>171749</v>
      </c>
      <c r="F17" s="15">
        <v>25997.5</v>
      </c>
      <c r="G17" s="15">
        <v>9824</v>
      </c>
      <c r="H17" s="16">
        <v>334897</v>
      </c>
      <c r="I17" s="16">
        <v>192261.5</v>
      </c>
      <c r="J17" s="16">
        <v>156030</v>
      </c>
      <c r="K17" s="16">
        <v>9975</v>
      </c>
      <c r="L17" s="17">
        <f>SUM(E17:K17)</f>
        <v>900734</v>
      </c>
    </row>
    <row r="18" spans="1:13">
      <c r="A18" s="44"/>
      <c r="B18" s="2" t="s">
        <v>15</v>
      </c>
      <c r="C18" s="14"/>
      <c r="D18" s="15" t="e">
        <f t="shared" ref="D18:L18" si="6">D16-D17</f>
        <v>#REF!</v>
      </c>
      <c r="E18" s="15">
        <f t="shared" si="6"/>
        <v>6442.5</v>
      </c>
      <c r="F18" s="15">
        <f t="shared" si="6"/>
        <v>0</v>
      </c>
      <c r="G18" s="15">
        <f t="shared" si="6"/>
        <v>0.5</v>
      </c>
      <c r="H18" s="15">
        <f t="shared" si="6"/>
        <v>53708.849999999977</v>
      </c>
      <c r="I18" s="15">
        <f t="shared" si="6"/>
        <v>22958.5</v>
      </c>
      <c r="J18" s="15">
        <f t="shared" si="6"/>
        <v>24370</v>
      </c>
      <c r="K18" s="15">
        <f t="shared" si="6"/>
        <v>2100</v>
      </c>
      <c r="L18" s="17">
        <f t="shared" si="6"/>
        <v>109580.34999999998</v>
      </c>
    </row>
    <row r="19" spans="1:13" ht="13.5" thickBot="1">
      <c r="A19" s="45" t="s">
        <v>19</v>
      </c>
      <c r="B19" s="18" t="s">
        <v>16</v>
      </c>
      <c r="C19" s="19"/>
      <c r="D19" s="19" t="e">
        <f>#REF!+#REF!</f>
        <v>#REF!</v>
      </c>
      <c r="E19" s="20">
        <f t="shared" ref="E19:L19" si="7">IF(E16=0,"NA",E18/E16)</f>
        <v>3.615492321463145E-2</v>
      </c>
      <c r="F19" s="20">
        <f t="shared" si="7"/>
        <v>0</v>
      </c>
      <c r="G19" s="20">
        <f t="shared" si="7"/>
        <v>5.0893175225202297E-5</v>
      </c>
      <c r="H19" s="20">
        <f t="shared" si="7"/>
        <v>0.13820906195827978</v>
      </c>
      <c r="I19" s="20">
        <f t="shared" si="7"/>
        <v>0.10667456556082149</v>
      </c>
      <c r="J19" s="20">
        <f t="shared" si="7"/>
        <v>0.13508869179600888</v>
      </c>
      <c r="K19" s="20">
        <f t="shared" si="7"/>
        <v>0.17391304347826086</v>
      </c>
      <c r="L19" s="21">
        <f t="shared" si="7"/>
        <v>0.10846163869690655</v>
      </c>
    </row>
    <row r="20" spans="1:13">
      <c r="A20" s="43" t="s">
        <v>20</v>
      </c>
      <c r="B20" s="8" t="s">
        <v>13</v>
      </c>
      <c r="C20" s="9"/>
      <c r="D20" s="10" t="e">
        <f>#REF!+#REF!</f>
        <v>#REF!</v>
      </c>
      <c r="E20" s="10">
        <v>116599.5</v>
      </c>
      <c r="F20" s="10">
        <v>24631</v>
      </c>
      <c r="G20" s="10">
        <v>14674.5</v>
      </c>
      <c r="H20" s="11">
        <v>202734</v>
      </c>
      <c r="I20" s="11">
        <v>13510</v>
      </c>
      <c r="J20" s="11">
        <v>176857</v>
      </c>
      <c r="K20" s="11">
        <v>47735</v>
      </c>
      <c r="L20" s="12">
        <f>SUM(E20:K20)</f>
        <v>596741</v>
      </c>
    </row>
    <row r="21" spans="1:13">
      <c r="A21" s="44" t="s">
        <v>20</v>
      </c>
      <c r="B21" s="2" t="s">
        <v>14</v>
      </c>
      <c r="C21" s="14"/>
      <c r="D21" s="15" t="e">
        <f>#REF!+#REF!</f>
        <v>#REF!</v>
      </c>
      <c r="E21" s="15">
        <v>104900.07</v>
      </c>
      <c r="F21" s="15">
        <v>18520.75</v>
      </c>
      <c r="G21" s="15">
        <v>14674.5</v>
      </c>
      <c r="H21" s="16">
        <v>164543.5</v>
      </c>
      <c r="I21" s="16">
        <v>11690</v>
      </c>
      <c r="J21" s="16">
        <v>141097</v>
      </c>
      <c r="K21" s="16">
        <v>39605</v>
      </c>
      <c r="L21" s="17">
        <f>SUM(E21:K21)</f>
        <v>495030.82</v>
      </c>
    </row>
    <row r="22" spans="1:13">
      <c r="A22" s="44"/>
      <c r="B22" s="2" t="s">
        <v>15</v>
      </c>
      <c r="C22" s="14"/>
      <c r="D22" s="15" t="e">
        <f t="shared" ref="D22:L22" si="8">D20-D21</f>
        <v>#REF!</v>
      </c>
      <c r="E22" s="15">
        <f t="shared" si="8"/>
        <v>11699.429999999993</v>
      </c>
      <c r="F22" s="15">
        <f t="shared" si="8"/>
        <v>6110.25</v>
      </c>
      <c r="G22" s="15">
        <f t="shared" si="8"/>
        <v>0</v>
      </c>
      <c r="H22" s="15">
        <f t="shared" si="8"/>
        <v>38190.5</v>
      </c>
      <c r="I22" s="15">
        <f t="shared" si="8"/>
        <v>1820</v>
      </c>
      <c r="J22" s="15">
        <f t="shared" si="8"/>
        <v>35760</v>
      </c>
      <c r="K22" s="15">
        <f t="shared" si="8"/>
        <v>8130</v>
      </c>
      <c r="L22" s="17">
        <f t="shared" si="8"/>
        <v>101710.18</v>
      </c>
    </row>
    <row r="23" spans="1:13" ht="13.5" thickBot="1">
      <c r="A23" s="45" t="s">
        <v>20</v>
      </c>
      <c r="B23" s="18" t="s">
        <v>16</v>
      </c>
      <c r="C23" s="19"/>
      <c r="D23" s="19" t="e">
        <f>#REF!+#REF!</f>
        <v>#REF!</v>
      </c>
      <c r="E23" s="20">
        <f t="shared" ref="E23:L23" si="9">IF(E20=0,"NA",E22/E20)</f>
        <v>0.10033859493394048</v>
      </c>
      <c r="F23" s="20">
        <f t="shared" si="9"/>
        <v>0.24807153586943284</v>
      </c>
      <c r="G23" s="20">
        <f t="shared" si="9"/>
        <v>0</v>
      </c>
      <c r="H23" s="20">
        <f t="shared" si="9"/>
        <v>0.18837738119900954</v>
      </c>
      <c r="I23" s="20">
        <f t="shared" si="9"/>
        <v>0.13471502590673576</v>
      </c>
      <c r="J23" s="20">
        <f t="shared" si="9"/>
        <v>0.20219725540973782</v>
      </c>
      <c r="K23" s="20">
        <f t="shared" si="9"/>
        <v>0.17031528228762963</v>
      </c>
      <c r="L23" s="21">
        <f t="shared" si="9"/>
        <v>0.1704427548970156</v>
      </c>
    </row>
    <row r="24" spans="1:13">
      <c r="A24" s="43" t="s">
        <v>21</v>
      </c>
      <c r="B24" s="8" t="s">
        <v>13</v>
      </c>
      <c r="C24" s="9"/>
      <c r="D24" s="10" t="e">
        <f>#REF!+#REF!</f>
        <v>#REF!</v>
      </c>
      <c r="E24" s="10">
        <v>153280.5</v>
      </c>
      <c r="F24" s="10">
        <v>19375.8</v>
      </c>
      <c r="G24" s="10">
        <v>10564</v>
      </c>
      <c r="H24" s="11">
        <v>1217011.3599999999</v>
      </c>
      <c r="I24" s="11">
        <v>5600</v>
      </c>
      <c r="J24" s="11">
        <v>131110</v>
      </c>
      <c r="K24" s="11">
        <v>17975</v>
      </c>
      <c r="L24" s="12">
        <f>SUM(E24:K24)</f>
        <v>1554916.66</v>
      </c>
    </row>
    <row r="25" spans="1:13">
      <c r="A25" s="44" t="s">
        <v>21</v>
      </c>
      <c r="B25" s="2" t="s">
        <v>14</v>
      </c>
      <c r="C25" s="14"/>
      <c r="D25" s="15" t="e">
        <f>#REF!+#REF!</f>
        <v>#REF!</v>
      </c>
      <c r="E25" s="15">
        <v>131036</v>
      </c>
      <c r="F25" s="15">
        <v>14653.5</v>
      </c>
      <c r="G25" s="15">
        <v>9061</v>
      </c>
      <c r="H25" s="16">
        <v>1014351.7</v>
      </c>
      <c r="I25" s="16">
        <v>4340</v>
      </c>
      <c r="J25" s="16">
        <v>93760.17</v>
      </c>
      <c r="K25" s="16">
        <v>12327.64</v>
      </c>
      <c r="L25" s="17">
        <f>SUM(E25:K25)</f>
        <v>1279530.0099999998</v>
      </c>
    </row>
    <row r="26" spans="1:13">
      <c r="A26" s="44"/>
      <c r="B26" s="2" t="s">
        <v>15</v>
      </c>
      <c r="C26" s="14"/>
      <c r="D26" s="15" t="e">
        <f t="shared" ref="D26:L26" si="10">D24-D25</f>
        <v>#REF!</v>
      </c>
      <c r="E26" s="15">
        <f t="shared" si="10"/>
        <v>22244.5</v>
      </c>
      <c r="F26" s="15">
        <f t="shared" si="10"/>
        <v>4722.2999999999993</v>
      </c>
      <c r="G26" s="15">
        <f t="shared" si="10"/>
        <v>1503</v>
      </c>
      <c r="H26" s="15">
        <f t="shared" si="10"/>
        <v>202659.65999999992</v>
      </c>
      <c r="I26" s="15">
        <f t="shared" si="10"/>
        <v>1260</v>
      </c>
      <c r="J26" s="15">
        <f t="shared" si="10"/>
        <v>37349.83</v>
      </c>
      <c r="K26" s="15">
        <f t="shared" si="10"/>
        <v>5647.3600000000006</v>
      </c>
      <c r="L26" s="17">
        <f t="shared" si="10"/>
        <v>275386.65000000014</v>
      </c>
    </row>
    <row r="27" spans="1:13" ht="13.5" thickBot="1">
      <c r="A27" s="45" t="s">
        <v>21</v>
      </c>
      <c r="B27" s="18" t="s">
        <v>16</v>
      </c>
      <c r="C27" s="19"/>
      <c r="D27" s="19" t="e">
        <f>#REF!+#REF!</f>
        <v>#REF!</v>
      </c>
      <c r="E27" s="20">
        <f t="shared" ref="E27:L27" si="11">IF(E24=0,"NA",E26/E24)</f>
        <v>0.14512283036655022</v>
      </c>
      <c r="F27" s="20">
        <f t="shared" si="11"/>
        <v>0.24372154956182451</v>
      </c>
      <c r="G27" s="20">
        <f t="shared" si="11"/>
        <v>0.14227565316168117</v>
      </c>
      <c r="H27" s="20">
        <f t="shared" si="11"/>
        <v>0.16652240616718642</v>
      </c>
      <c r="I27" s="20">
        <f t="shared" si="11"/>
        <v>0.22500000000000001</v>
      </c>
      <c r="J27" s="20">
        <f t="shared" si="11"/>
        <v>0.28487399893219434</v>
      </c>
      <c r="K27" s="20">
        <f t="shared" si="11"/>
        <v>0.31417858136300419</v>
      </c>
      <c r="L27" s="21">
        <f t="shared" si="11"/>
        <v>0.17710701614065938</v>
      </c>
    </row>
    <row r="28" spans="1:13">
      <c r="A28" s="43" t="s">
        <v>22</v>
      </c>
      <c r="B28" s="8" t="s">
        <v>13</v>
      </c>
      <c r="C28" s="9"/>
      <c r="D28" s="10" t="e">
        <f>#REF!+#REF!</f>
        <v>#REF!</v>
      </c>
      <c r="E28" s="10">
        <v>117797.5</v>
      </c>
      <c r="F28" s="10">
        <v>25545.5</v>
      </c>
      <c r="G28" s="10">
        <v>11935.5</v>
      </c>
      <c r="H28" s="11">
        <v>137734.70000000001</v>
      </c>
      <c r="I28" s="11">
        <v>8865</v>
      </c>
      <c r="J28" s="11">
        <v>166535</v>
      </c>
      <c r="K28" s="11">
        <v>44115</v>
      </c>
      <c r="L28" s="12">
        <f>SUM(E28:K28)</f>
        <v>512528.2</v>
      </c>
      <c r="M28" s="13"/>
    </row>
    <row r="29" spans="1:13">
      <c r="A29" s="44" t="s">
        <v>22</v>
      </c>
      <c r="B29" s="2" t="s">
        <v>14</v>
      </c>
      <c r="C29" s="14"/>
      <c r="D29" s="15" t="e">
        <f>#REF!+#REF!</f>
        <v>#REF!</v>
      </c>
      <c r="E29" s="15">
        <v>102630.5</v>
      </c>
      <c r="F29" s="15">
        <v>23826.5</v>
      </c>
      <c r="G29" s="15">
        <v>11935.5</v>
      </c>
      <c r="H29" s="16">
        <v>105665.69999999998</v>
      </c>
      <c r="I29" s="16">
        <v>6555</v>
      </c>
      <c r="J29" s="16">
        <v>125011.24</v>
      </c>
      <c r="K29" s="16">
        <v>32167.799999999996</v>
      </c>
      <c r="L29" s="17">
        <f>SUM(E29:K29)</f>
        <v>407792.24</v>
      </c>
      <c r="M29" s="13"/>
    </row>
    <row r="30" spans="1:13">
      <c r="A30" s="44"/>
      <c r="B30" s="2" t="s">
        <v>15</v>
      </c>
      <c r="C30" s="14"/>
      <c r="D30" s="15" t="e">
        <f t="shared" ref="D30:L30" si="12">D28-D29</f>
        <v>#REF!</v>
      </c>
      <c r="E30" s="15">
        <f t="shared" si="12"/>
        <v>15167</v>
      </c>
      <c r="F30" s="15">
        <f t="shared" si="12"/>
        <v>1719</v>
      </c>
      <c r="G30" s="15">
        <f t="shared" si="12"/>
        <v>0</v>
      </c>
      <c r="H30" s="15">
        <f t="shared" si="12"/>
        <v>32069.000000000029</v>
      </c>
      <c r="I30" s="15">
        <f t="shared" si="12"/>
        <v>2310</v>
      </c>
      <c r="J30" s="15">
        <f t="shared" si="12"/>
        <v>41523.759999999995</v>
      </c>
      <c r="K30" s="15">
        <f t="shared" si="12"/>
        <v>11947.200000000004</v>
      </c>
      <c r="L30" s="17">
        <f t="shared" si="12"/>
        <v>104735.96000000002</v>
      </c>
    </row>
    <row r="31" spans="1:13" ht="13.5" thickBot="1">
      <c r="A31" s="45" t="s">
        <v>22</v>
      </c>
      <c r="B31" s="18" t="s">
        <v>16</v>
      </c>
      <c r="C31" s="19"/>
      <c r="D31" s="19" t="e">
        <f>#REF!</f>
        <v>#REF!</v>
      </c>
      <c r="E31" s="20">
        <f t="shared" ref="E31:L31" si="13">IF(E28=0,"NA",E30/E28)</f>
        <v>0.12875485472951465</v>
      </c>
      <c r="F31" s="20">
        <f t="shared" si="13"/>
        <v>6.729169521050675E-2</v>
      </c>
      <c r="G31" s="20">
        <f t="shared" si="13"/>
        <v>0</v>
      </c>
      <c r="H31" s="20">
        <f t="shared" si="13"/>
        <v>0.23283166841761754</v>
      </c>
      <c r="I31" s="20">
        <f t="shared" si="13"/>
        <v>0.26057529610829105</v>
      </c>
      <c r="J31" s="20">
        <f t="shared" si="13"/>
        <v>0.24933953823520577</v>
      </c>
      <c r="K31" s="20">
        <f t="shared" si="13"/>
        <v>0.27081944916695011</v>
      </c>
      <c r="L31" s="21">
        <f t="shared" si="13"/>
        <v>0.20435160445805717</v>
      </c>
    </row>
    <row r="32" spans="1:13">
      <c r="A32" s="43" t="s">
        <v>23</v>
      </c>
      <c r="B32" s="8" t="s">
        <v>13</v>
      </c>
      <c r="C32" s="9"/>
      <c r="D32" s="10" t="e">
        <f>#REF!+#REF!</f>
        <v>#REF!</v>
      </c>
      <c r="E32" s="10">
        <v>127520</v>
      </c>
      <c r="F32" s="10">
        <v>47858.5</v>
      </c>
      <c r="G32" s="10">
        <v>15957</v>
      </c>
      <c r="H32" s="11">
        <v>1606357.13</v>
      </c>
      <c r="I32" s="11">
        <v>85610</v>
      </c>
      <c r="J32" s="11">
        <v>214430</v>
      </c>
      <c r="K32" s="11">
        <v>25950</v>
      </c>
      <c r="L32" s="12">
        <f>SUM(E32:K32)</f>
        <v>2123682.63</v>
      </c>
      <c r="M32" s="22"/>
    </row>
    <row r="33" spans="1:13">
      <c r="A33" s="44" t="s">
        <v>23</v>
      </c>
      <c r="B33" s="2" t="s">
        <v>14</v>
      </c>
      <c r="C33" s="14"/>
      <c r="D33" s="15" t="e">
        <f>#REF!+#REF!</f>
        <v>#REF!</v>
      </c>
      <c r="E33" s="15">
        <v>105499.5</v>
      </c>
      <c r="F33" s="15">
        <v>32505</v>
      </c>
      <c r="G33" s="15">
        <v>15466.5</v>
      </c>
      <c r="H33" s="16">
        <v>1350429.13</v>
      </c>
      <c r="I33" s="16">
        <v>63786.93</v>
      </c>
      <c r="J33" s="16">
        <v>153891.32</v>
      </c>
      <c r="K33" s="16">
        <v>18261</v>
      </c>
      <c r="L33" s="17">
        <f>SUM(E33:K33)</f>
        <v>1739839.38</v>
      </c>
    </row>
    <row r="34" spans="1:13">
      <c r="A34" s="44"/>
      <c r="B34" s="2" t="s">
        <v>15</v>
      </c>
      <c r="C34" s="14"/>
      <c r="D34" s="15" t="e">
        <f t="shared" ref="D34:L34" si="14">D32-D33</f>
        <v>#REF!</v>
      </c>
      <c r="E34" s="15">
        <f t="shared" si="14"/>
        <v>22020.5</v>
      </c>
      <c r="F34" s="15">
        <f t="shared" si="14"/>
        <v>15353.5</v>
      </c>
      <c r="G34" s="15">
        <f t="shared" si="14"/>
        <v>490.5</v>
      </c>
      <c r="H34" s="15">
        <f t="shared" si="14"/>
        <v>255928</v>
      </c>
      <c r="I34" s="15">
        <f t="shared" si="14"/>
        <v>21823.07</v>
      </c>
      <c r="J34" s="15">
        <f t="shared" si="14"/>
        <v>60538.679999999993</v>
      </c>
      <c r="K34" s="15">
        <f t="shared" si="14"/>
        <v>7689</v>
      </c>
      <c r="L34" s="17">
        <f t="shared" si="14"/>
        <v>383843.25</v>
      </c>
    </row>
    <row r="35" spans="1:13" ht="13.5" thickBot="1">
      <c r="A35" s="45" t="s">
        <v>23</v>
      </c>
      <c r="B35" s="18" t="s">
        <v>16</v>
      </c>
      <c r="C35" s="19"/>
      <c r="D35" s="19" t="e">
        <f>#REF!+#REF!</f>
        <v>#REF!</v>
      </c>
      <c r="E35" s="20">
        <f t="shared" ref="E35:L35" si="15">IF(E32=0,"NA",E34/E32)</f>
        <v>0.17268271643663738</v>
      </c>
      <c r="F35" s="20">
        <f t="shared" si="15"/>
        <v>0.3208103053793997</v>
      </c>
      <c r="G35" s="20">
        <f t="shared" si="15"/>
        <v>3.0738860688099268E-2</v>
      </c>
      <c r="H35" s="20">
        <f t="shared" si="15"/>
        <v>0.15932198090968727</v>
      </c>
      <c r="I35" s="20">
        <f t="shared" si="15"/>
        <v>0.25491262702955264</v>
      </c>
      <c r="J35" s="20">
        <f t="shared" si="15"/>
        <v>0.28232374201371074</v>
      </c>
      <c r="K35" s="20">
        <f t="shared" si="15"/>
        <v>0.29630057803468207</v>
      </c>
      <c r="L35" s="21">
        <f t="shared" si="15"/>
        <v>0.18074416797391238</v>
      </c>
    </row>
    <row r="36" spans="1:13">
      <c r="A36" s="43" t="s">
        <v>24</v>
      </c>
      <c r="B36" s="8" t="s">
        <v>13</v>
      </c>
      <c r="C36" s="9"/>
      <c r="D36" s="10" t="e">
        <f>#REF!</f>
        <v>#REF!</v>
      </c>
      <c r="E36" s="10">
        <v>224580</v>
      </c>
      <c r="F36" s="10">
        <v>45574.9</v>
      </c>
      <c r="G36" s="10">
        <v>20297.5</v>
      </c>
      <c r="H36" s="11">
        <v>313538</v>
      </c>
      <c r="I36" s="11">
        <v>60615</v>
      </c>
      <c r="J36" s="11">
        <v>146700</v>
      </c>
      <c r="K36" s="11">
        <v>6850</v>
      </c>
      <c r="L36" s="12">
        <f>SUM(E36:K36)</f>
        <v>818155.4</v>
      </c>
    </row>
    <row r="37" spans="1:13">
      <c r="A37" s="44" t="s">
        <v>24</v>
      </c>
      <c r="B37" s="2" t="s">
        <v>14</v>
      </c>
      <c r="C37" s="14"/>
      <c r="D37" s="15" t="e">
        <f>#REF!</f>
        <v>#REF!</v>
      </c>
      <c r="E37" s="15">
        <v>213957.5</v>
      </c>
      <c r="F37" s="15">
        <v>26616.9</v>
      </c>
      <c r="G37" s="15">
        <v>16909</v>
      </c>
      <c r="H37" s="16">
        <v>256533.50000000003</v>
      </c>
      <c r="I37" s="16">
        <v>45800</v>
      </c>
      <c r="J37" s="16">
        <v>107386.02</v>
      </c>
      <c r="K37" s="16">
        <v>4990</v>
      </c>
      <c r="L37" s="17">
        <f>SUM(E37:K37)</f>
        <v>672192.92</v>
      </c>
    </row>
    <row r="38" spans="1:13">
      <c r="A38" s="44"/>
      <c r="B38" s="2" t="s">
        <v>15</v>
      </c>
      <c r="C38" s="14"/>
      <c r="D38" s="15" t="e">
        <f t="shared" ref="D38:L38" si="16">D36-D37</f>
        <v>#REF!</v>
      </c>
      <c r="E38" s="15">
        <f t="shared" si="16"/>
        <v>10622.5</v>
      </c>
      <c r="F38" s="15">
        <f t="shared" si="16"/>
        <v>18958</v>
      </c>
      <c r="G38" s="15">
        <f t="shared" si="16"/>
        <v>3388.5</v>
      </c>
      <c r="H38" s="15">
        <f t="shared" si="16"/>
        <v>57004.499999999971</v>
      </c>
      <c r="I38" s="15">
        <f t="shared" si="16"/>
        <v>14815</v>
      </c>
      <c r="J38" s="15">
        <f t="shared" si="16"/>
        <v>39313.979999999996</v>
      </c>
      <c r="K38" s="15">
        <f t="shared" si="16"/>
        <v>1860</v>
      </c>
      <c r="L38" s="17">
        <f t="shared" si="16"/>
        <v>145962.47999999998</v>
      </c>
    </row>
    <row r="39" spans="1:13" ht="13.5" thickBot="1">
      <c r="A39" s="45" t="s">
        <v>24</v>
      </c>
      <c r="B39" s="18" t="s">
        <v>16</v>
      </c>
      <c r="C39" s="19"/>
      <c r="D39" s="19" t="e">
        <f>#REF!</f>
        <v>#REF!</v>
      </c>
      <c r="E39" s="20">
        <f t="shared" ref="E39:L39" si="17">IF(E36=0,"NA",E38/E36)</f>
        <v>4.7299403330661682E-2</v>
      </c>
      <c r="F39" s="20">
        <f t="shared" si="17"/>
        <v>0.41597458250045527</v>
      </c>
      <c r="G39" s="20">
        <f t="shared" si="17"/>
        <v>0.16694174159379233</v>
      </c>
      <c r="H39" s="20">
        <f t="shared" si="17"/>
        <v>0.18181049824901596</v>
      </c>
      <c r="I39" s="20">
        <f t="shared" si="17"/>
        <v>0.2444114493112266</v>
      </c>
      <c r="J39" s="20">
        <f t="shared" si="17"/>
        <v>0.26798895705521469</v>
      </c>
      <c r="K39" s="20">
        <f t="shared" si="17"/>
        <v>0.27153284671532846</v>
      </c>
      <c r="L39" s="21">
        <f t="shared" si="17"/>
        <v>0.17840434714480891</v>
      </c>
    </row>
    <row r="40" spans="1:13">
      <c r="A40" s="23"/>
      <c r="B40" s="24"/>
      <c r="C40" s="25"/>
      <c r="D40" s="26"/>
      <c r="E40" s="26"/>
      <c r="F40" s="26"/>
      <c r="G40" s="26"/>
      <c r="H40" s="26"/>
      <c r="I40" s="26"/>
      <c r="J40" s="26"/>
      <c r="K40" s="26"/>
      <c r="L40" s="25"/>
    </row>
    <row r="41" spans="1:13">
      <c r="A41" s="27"/>
      <c r="B41" s="28" t="s">
        <v>25</v>
      </c>
      <c r="C41" s="29"/>
      <c r="D41" s="30" t="e">
        <f t="shared" ref="D41:K42" si="18">D4+D8+D12+D16+D20+D24+D28+D32+D36</f>
        <v>#REF!</v>
      </c>
      <c r="E41" s="30">
        <f t="shared" si="18"/>
        <v>1317750.55</v>
      </c>
      <c r="F41" s="30">
        <f t="shared" si="18"/>
        <v>290308.7</v>
      </c>
      <c r="G41" s="30">
        <f t="shared" si="18"/>
        <v>153536.5</v>
      </c>
      <c r="H41" s="30">
        <f t="shared" si="18"/>
        <v>5333072.8699999992</v>
      </c>
      <c r="I41" s="30">
        <f t="shared" si="18"/>
        <v>573590</v>
      </c>
      <c r="J41" s="30">
        <f t="shared" si="18"/>
        <v>1508666.5</v>
      </c>
      <c r="K41" s="30">
        <f t="shared" si="18"/>
        <v>205125</v>
      </c>
      <c r="L41" s="30">
        <f>SUM(E41:K41)</f>
        <v>9382050.1199999992</v>
      </c>
      <c r="M41" s="31"/>
    </row>
    <row r="42" spans="1:13">
      <c r="A42" s="32"/>
      <c r="B42" s="28" t="s">
        <v>14</v>
      </c>
      <c r="C42" s="29"/>
      <c r="D42" s="30" t="e">
        <f t="shared" si="18"/>
        <v>#REF!</v>
      </c>
      <c r="E42" s="30">
        <f t="shared" si="18"/>
        <v>1203073.3699999999</v>
      </c>
      <c r="F42" s="30">
        <f t="shared" si="18"/>
        <v>238596.65</v>
      </c>
      <c r="G42" s="30">
        <f t="shared" si="18"/>
        <v>145751</v>
      </c>
      <c r="H42" s="30">
        <f t="shared" si="18"/>
        <v>4507062.1100000003</v>
      </c>
      <c r="I42" s="30">
        <f t="shared" si="18"/>
        <v>495798.43</v>
      </c>
      <c r="J42" s="30">
        <f t="shared" si="18"/>
        <v>1204436.25</v>
      </c>
      <c r="K42" s="30">
        <f t="shared" si="18"/>
        <v>160018.91</v>
      </c>
      <c r="L42" s="30">
        <f>SUM(E42:K42)</f>
        <v>7954736.7199999997</v>
      </c>
    </row>
    <row r="43" spans="1:13">
      <c r="A43" s="32"/>
      <c r="B43" s="28" t="s">
        <v>15</v>
      </c>
      <c r="C43" s="29"/>
      <c r="D43" s="30" t="e">
        <f t="shared" ref="D43:L43" si="19">D41-D42</f>
        <v>#REF!</v>
      </c>
      <c r="E43" s="30">
        <f t="shared" si="19"/>
        <v>114677.18000000017</v>
      </c>
      <c r="F43" s="30">
        <f t="shared" si="19"/>
        <v>51712.050000000017</v>
      </c>
      <c r="G43" s="30">
        <f t="shared" si="19"/>
        <v>7785.5</v>
      </c>
      <c r="H43" s="30">
        <f t="shared" si="19"/>
        <v>826010.75999999885</v>
      </c>
      <c r="I43" s="30">
        <f t="shared" si="19"/>
        <v>77791.570000000007</v>
      </c>
      <c r="J43" s="30">
        <f t="shared" si="19"/>
        <v>304230.25</v>
      </c>
      <c r="K43" s="30">
        <f t="shared" si="19"/>
        <v>45106.09</v>
      </c>
      <c r="L43" s="30">
        <f t="shared" si="19"/>
        <v>1427313.3999999994</v>
      </c>
    </row>
    <row r="44" spans="1:13">
      <c r="A44" s="32"/>
      <c r="B44" s="28" t="s">
        <v>16</v>
      </c>
      <c r="C44" s="33"/>
      <c r="D44" s="33" t="e">
        <f>D7+D11+D15+D19+D23+D27+D31+D35+D39</f>
        <v>#REF!</v>
      </c>
      <c r="E44" s="34">
        <f>E43/E41</f>
        <v>8.7024953243237252E-2</v>
      </c>
      <c r="F44" s="34">
        <f t="shared" ref="F44:G44" si="20">F43/F41</f>
        <v>0.17812779982136262</v>
      </c>
      <c r="G44" s="34">
        <f t="shared" si="20"/>
        <v>5.0707812148902701E-2</v>
      </c>
      <c r="H44" s="34">
        <f>H43/H41</f>
        <v>0.1548845815789498</v>
      </c>
      <c r="I44" s="34">
        <f>I43/I41</f>
        <v>0.13562225631548669</v>
      </c>
      <c r="J44" s="34">
        <f>J43/J41</f>
        <v>0.20165507088544751</v>
      </c>
      <c r="K44" s="34">
        <f>K43/K41</f>
        <v>0.21989562461913464</v>
      </c>
      <c r="L44" s="34">
        <f>IF(L41=0,"NA",L43/L41)</f>
        <v>0.15213235718676799</v>
      </c>
    </row>
    <row r="45" spans="1:13">
      <c r="A45" s="32"/>
      <c r="B45" s="35"/>
      <c r="C45" s="36"/>
      <c r="D45" s="36"/>
      <c r="E45" s="36"/>
      <c r="F45" s="36"/>
      <c r="G45" s="36"/>
      <c r="H45" s="36"/>
      <c r="I45" s="36"/>
      <c r="J45" s="36"/>
      <c r="K45" s="36"/>
      <c r="L45" s="36"/>
    </row>
    <row r="46" spans="1:13">
      <c r="A46" s="37" t="s">
        <v>26</v>
      </c>
      <c r="B46" s="38"/>
      <c r="C46" s="39"/>
      <c r="D46" s="39"/>
      <c r="E46" s="39"/>
      <c r="F46" s="39"/>
      <c r="G46" s="39"/>
      <c r="H46" s="39"/>
      <c r="I46" s="39"/>
      <c r="J46" s="39"/>
      <c r="K46" s="39"/>
      <c r="L46" s="39"/>
    </row>
    <row r="47" spans="1:13">
      <c r="A47" s="37" t="s">
        <v>27</v>
      </c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</row>
    <row r="49" spans="2:12">
      <c r="E49" s="40" t="s">
        <v>28</v>
      </c>
      <c r="F49" s="40"/>
      <c r="G49" s="40"/>
      <c r="H49" s="34">
        <f>SUM(E43:H43)/SUM(E41:H41)</f>
        <v>0.14097705524687343</v>
      </c>
      <c r="J49" s="40" t="s">
        <v>29</v>
      </c>
      <c r="K49" s="34">
        <f>SUM(I43:K43)/SUM(I41:K41)</f>
        <v>0.1867322569497043</v>
      </c>
    </row>
    <row r="56" spans="2:12">
      <c r="B56" s="3" t="s">
        <v>32</v>
      </c>
      <c r="E56" s="46">
        <v>9145</v>
      </c>
      <c r="F56" s="47" t="s">
        <v>33</v>
      </c>
      <c r="G56" s="47"/>
      <c r="H56" s="46">
        <v>8964</v>
      </c>
      <c r="I56" s="46">
        <v>8248</v>
      </c>
      <c r="J56" s="46">
        <v>33645</v>
      </c>
      <c r="K56" s="46">
        <v>13448</v>
      </c>
      <c r="L56" s="46">
        <f>SUM(E56:K56)</f>
        <v>73450</v>
      </c>
    </row>
  </sheetData>
  <mergeCells count="9">
    <mergeCell ref="A28:A31"/>
    <mergeCell ref="A32:A35"/>
    <mergeCell ref="A36:A39"/>
    <mergeCell ref="A4:A7"/>
    <mergeCell ref="A8:A11"/>
    <mergeCell ref="A12:A15"/>
    <mergeCell ref="A16:A19"/>
    <mergeCell ref="A20:A23"/>
    <mergeCell ref="A24:A27"/>
  </mergeCells>
  <printOptions horizontalCentered="1"/>
  <pageMargins left="0.2" right="0.2" top="0.65" bottom="0.55000000000000004" header="0.42" footer="0.5"/>
  <pageSetup scale="84" orientation="landscape" r:id="rId1"/>
  <headerFooter alignWithMargins="0">
    <oddHeader>&amp;C&amp;"-,Bold"&amp;14FY2010 Stormwater Billing and Collections</oddHeader>
    <oddFooter>&amp;L&amp;"-,Bold"As of July 2, 2012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FY2012 SW</vt:lpstr>
      <vt:lpstr>FY2011 SW</vt:lpstr>
      <vt:lpstr>FY2010 SW</vt:lpstr>
      <vt:lpstr>'FY2010 SW'!Print_Area</vt:lpstr>
      <vt:lpstr>'FY2011 SW'!Print_Area</vt:lpstr>
      <vt:lpstr>'FY2012 SW'!Print_Area</vt:lpstr>
    </vt:vector>
  </TitlesOfParts>
  <Company>City of Richmond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Burkefrc</dc:creator>
  <cp:lastModifiedBy>Burkefrc</cp:lastModifiedBy>
  <cp:lastPrinted>2012-07-17T11:38:30Z</cp:lastPrinted>
  <dcterms:created xsi:type="dcterms:W3CDTF">2012-02-09T13:16:02Z</dcterms:created>
  <dcterms:modified xsi:type="dcterms:W3CDTF">2012-08-28T21:58:05Z</dcterms:modified>
</cp:coreProperties>
</file>