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6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heckCompatibility="1" defaultThemeVersion="124226"/>
  <bookViews>
    <workbookView xWindow="360" yWindow="15" windowWidth="11340" windowHeight="6540" firstSheet="2" activeTab="3"/>
  </bookViews>
  <sheets>
    <sheet name="June 2010 Metered Services" sheetId="1" r:id="rId1"/>
    <sheet name="June 2011 Metered Services" sheetId="6" r:id="rId2"/>
    <sheet name="June 2012 Metered Services" sheetId="9" r:id="rId3"/>
    <sheet name="FY2010" sheetId="5" r:id="rId4"/>
    <sheet name="FY2011" sheetId="7" r:id="rId5"/>
    <sheet name="FY2012" sheetId="8" r:id="rId6"/>
    <sheet name="Sheet3" sheetId="3" r:id="rId7"/>
  </sheets>
  <externalReferences>
    <externalReference r:id="rId8"/>
    <externalReference r:id="rId9"/>
    <externalReference r:id="rId10"/>
    <externalReference r:id="rId11"/>
    <externalReference r:id="rId12"/>
    <externalReference r:id="rId13"/>
  </externalReferences>
  <calcPr calcId="125725"/>
</workbook>
</file>

<file path=xl/calcChain.xml><?xml version="1.0" encoding="utf-8"?>
<calcChain xmlns="http://schemas.openxmlformats.org/spreadsheetml/2006/main">
  <c r="E24" i="8"/>
  <c r="E20"/>
  <c r="E18"/>
  <c r="E12"/>
  <c r="E6"/>
  <c r="E13" i="9"/>
  <c r="B27"/>
  <c r="B23"/>
  <c r="B21"/>
  <c r="B19"/>
  <c r="E19" s="1"/>
  <c r="B18"/>
  <c r="B17"/>
  <c r="B9"/>
  <c r="B15"/>
  <c r="B13"/>
  <c r="B12"/>
  <c r="B11"/>
  <c r="B10"/>
  <c r="B7"/>
  <c r="E27"/>
  <c r="D27" s="1"/>
  <c r="E7"/>
  <c r="B24" i="8"/>
  <c r="B20"/>
  <c r="G18"/>
  <c r="D18"/>
  <c r="B18" s="1"/>
  <c r="G17"/>
  <c r="D17"/>
  <c r="B17"/>
  <c r="G16"/>
  <c r="D16"/>
  <c r="B16" s="1"/>
  <c r="E14"/>
  <c r="B14"/>
  <c r="G12"/>
  <c r="D12"/>
  <c r="G11"/>
  <c r="D11"/>
  <c r="G10"/>
  <c r="D10"/>
  <c r="G9"/>
  <c r="D9"/>
  <c r="G8"/>
  <c r="D8"/>
  <c r="B6"/>
  <c r="C7" i="6"/>
  <c r="B14" i="5"/>
  <c r="B14" i="7"/>
  <c r="D18"/>
  <c r="D17"/>
  <c r="D16"/>
  <c r="D12"/>
  <c r="D11"/>
  <c r="D10"/>
  <c r="D9"/>
  <c r="D8"/>
  <c r="E24"/>
  <c r="E20"/>
  <c r="E18"/>
  <c r="E6"/>
  <c r="B24"/>
  <c r="B20"/>
  <c r="G18"/>
  <c r="B18"/>
  <c r="G17"/>
  <c r="B17"/>
  <c r="G16"/>
  <c r="B16"/>
  <c r="E14"/>
  <c r="E12" s="1"/>
  <c r="E25" s="1"/>
  <c r="G12"/>
  <c r="G11"/>
  <c r="G10"/>
  <c r="G9"/>
  <c r="G8"/>
  <c r="B6"/>
  <c r="D18" i="5"/>
  <c r="D17"/>
  <c r="D16"/>
  <c r="D12"/>
  <c r="D11"/>
  <c r="D10"/>
  <c r="D9"/>
  <c r="D8"/>
  <c r="E19" i="1"/>
  <c r="B21"/>
  <c r="D21" i="6"/>
  <c r="C21"/>
  <c r="B21"/>
  <c r="B9"/>
  <c r="B27"/>
  <c r="B23"/>
  <c r="B19"/>
  <c r="B18"/>
  <c r="B17"/>
  <c r="B15"/>
  <c r="B13"/>
  <c r="B12"/>
  <c r="B11"/>
  <c r="B10"/>
  <c r="B7"/>
  <c r="E27"/>
  <c r="D27" s="1"/>
  <c r="E13"/>
  <c r="G13" s="1"/>
  <c r="B28"/>
  <c r="B27" i="1"/>
  <c r="B23"/>
  <c r="B19"/>
  <c r="B18"/>
  <c r="B17"/>
  <c r="B15"/>
  <c r="E14" i="5" s="1"/>
  <c r="E12" s="1"/>
  <c r="B11" s="1"/>
  <c r="B11" i="1"/>
  <c r="B13"/>
  <c r="B12"/>
  <c r="B10"/>
  <c r="B9"/>
  <c r="B7"/>
  <c r="E7" s="1"/>
  <c r="E24" i="5"/>
  <c r="E20"/>
  <c r="E18"/>
  <c r="B17" s="1"/>
  <c r="E6"/>
  <c r="B6" s="1"/>
  <c r="B24"/>
  <c r="B20"/>
  <c r="D18" i="1"/>
  <c r="E13"/>
  <c r="G13" s="1"/>
  <c r="B28"/>
  <c r="C7" s="1"/>
  <c r="C32" s="1"/>
  <c r="E23"/>
  <c r="E27"/>
  <c r="C28"/>
  <c r="B16" i="5" l="1"/>
  <c r="B18"/>
  <c r="B8"/>
  <c r="B10"/>
  <c r="B12"/>
  <c r="G19" i="9"/>
  <c r="D18"/>
  <c r="D17"/>
  <c r="G18"/>
  <c r="G17"/>
  <c r="B28"/>
  <c r="C21" s="1"/>
  <c r="D19"/>
  <c r="B8" i="7"/>
  <c r="B9" i="5"/>
  <c r="E25" i="8"/>
  <c r="F20" s="1"/>
  <c r="C27" i="9"/>
  <c r="C38" s="1"/>
  <c r="D7"/>
  <c r="D15"/>
  <c r="E23"/>
  <c r="D23" s="1"/>
  <c r="F6" i="8"/>
  <c r="B8"/>
  <c r="B9"/>
  <c r="B10"/>
  <c r="B11"/>
  <c r="B12"/>
  <c r="F20" i="7"/>
  <c r="F24"/>
  <c r="F18"/>
  <c r="F6"/>
  <c r="F25"/>
  <c r="F12"/>
  <c r="B9"/>
  <c r="B10"/>
  <c r="B11"/>
  <c r="B12"/>
  <c r="D17" i="1"/>
  <c r="D19"/>
  <c r="D27"/>
  <c r="G10"/>
  <c r="G9" i="5" s="1"/>
  <c r="D23" i="1"/>
  <c r="C21"/>
  <c r="D21"/>
  <c r="D9"/>
  <c r="D12"/>
  <c r="D11"/>
  <c r="D15"/>
  <c r="D7"/>
  <c r="D13"/>
  <c r="G11"/>
  <c r="G10" i="5" s="1"/>
  <c r="D9" i="6"/>
  <c r="G9"/>
  <c r="G12"/>
  <c r="G10"/>
  <c r="G11"/>
  <c r="D10"/>
  <c r="D11"/>
  <c r="D12"/>
  <c r="D13"/>
  <c r="D15"/>
  <c r="C27"/>
  <c r="C38" s="1"/>
  <c r="C15"/>
  <c r="C13"/>
  <c r="C12"/>
  <c r="C11"/>
  <c r="C10"/>
  <c r="C9"/>
  <c r="C33" s="1"/>
  <c r="C28"/>
  <c r="C32"/>
  <c r="E7"/>
  <c r="D7" s="1"/>
  <c r="C17"/>
  <c r="C36" s="1"/>
  <c r="C18"/>
  <c r="C19"/>
  <c r="E19"/>
  <c r="D18" s="1"/>
  <c r="C23"/>
  <c r="C37" s="1"/>
  <c r="E23"/>
  <c r="D23" s="1"/>
  <c r="C10" i="1"/>
  <c r="D10"/>
  <c r="C15"/>
  <c r="C11"/>
  <c r="G12"/>
  <c r="G12" i="5"/>
  <c r="G9" i="1"/>
  <c r="C13"/>
  <c r="C18"/>
  <c r="E28"/>
  <c r="G17"/>
  <c r="G19"/>
  <c r="G18"/>
  <c r="C27"/>
  <c r="C38" s="1"/>
  <c r="C23"/>
  <c r="C37" s="1"/>
  <c r="C17"/>
  <c r="C36" s="1"/>
  <c r="C19"/>
  <c r="C12"/>
  <c r="C9"/>
  <c r="C33" s="1"/>
  <c r="F12" i="8" l="1"/>
  <c r="C11" i="9"/>
  <c r="C17"/>
  <c r="C36" s="1"/>
  <c r="C15"/>
  <c r="C13"/>
  <c r="C35" s="1"/>
  <c r="C9"/>
  <c r="C33" s="1"/>
  <c r="C28"/>
  <c r="C19"/>
  <c r="C23"/>
  <c r="C37" s="1"/>
  <c r="C12"/>
  <c r="C10"/>
  <c r="C7"/>
  <c r="C32" s="1"/>
  <c r="C18"/>
  <c r="G13"/>
  <c r="D13"/>
  <c r="D10"/>
  <c r="D9"/>
  <c r="F25" i="8"/>
  <c r="F18"/>
  <c r="F24"/>
  <c r="G12" i="9"/>
  <c r="G11"/>
  <c r="G10"/>
  <c r="G9"/>
  <c r="D21"/>
  <c r="D11"/>
  <c r="D12"/>
  <c r="E28"/>
  <c r="F23" s="1"/>
  <c r="B25" i="8"/>
  <c r="C12" s="1"/>
  <c r="C35" i="6"/>
  <c r="E28"/>
  <c r="F7" s="1"/>
  <c r="G19"/>
  <c r="D19"/>
  <c r="C34"/>
  <c r="G18"/>
  <c r="G17"/>
  <c r="C39"/>
  <c r="D17"/>
  <c r="G17" i="5"/>
  <c r="G16"/>
  <c r="G18"/>
  <c r="C35" i="1"/>
  <c r="G11" i="5"/>
  <c r="G8"/>
  <c r="C34" i="1"/>
  <c r="C39" s="1"/>
  <c r="F28"/>
  <c r="F23"/>
  <c r="F13"/>
  <c r="F7"/>
  <c r="F19"/>
  <c r="F27"/>
  <c r="C34" i="9" l="1"/>
  <c r="C39" s="1"/>
  <c r="F28"/>
  <c r="F27"/>
  <c r="F19"/>
  <c r="F7"/>
  <c r="F13"/>
  <c r="C9" i="8"/>
  <c r="C10"/>
  <c r="C11"/>
  <c r="C8"/>
  <c r="C30" s="1"/>
  <c r="C14"/>
  <c r="C6"/>
  <c r="C29" s="1"/>
  <c r="C25"/>
  <c r="C17"/>
  <c r="C18"/>
  <c r="C32" s="1"/>
  <c r="C24"/>
  <c r="C35" s="1"/>
  <c r="C16"/>
  <c r="C33" s="1"/>
  <c r="C20"/>
  <c r="C34" s="1"/>
  <c r="F19" i="6"/>
  <c r="F23"/>
  <c r="F28"/>
  <c r="F13"/>
  <c r="F27"/>
  <c r="C36" i="8" l="1"/>
  <c r="C31"/>
  <c r="E25" i="5" l="1"/>
  <c r="F25" s="1"/>
  <c r="F24" l="1"/>
  <c r="F12"/>
  <c r="F6"/>
  <c r="F18"/>
  <c r="F20"/>
  <c r="B25"/>
  <c r="C24" l="1"/>
  <c r="C35" s="1"/>
  <c r="C6"/>
  <c r="C29" s="1"/>
  <c r="C20"/>
  <c r="C34" s="1"/>
  <c r="C12"/>
  <c r="C14"/>
  <c r="C25"/>
  <c r="C9"/>
  <c r="C18"/>
  <c r="C17"/>
  <c r="C10"/>
  <c r="C16"/>
  <c r="C33" s="1"/>
  <c r="C11"/>
  <c r="C8"/>
  <c r="C30" s="1"/>
  <c r="C31" l="1"/>
  <c r="C32"/>
  <c r="C36" s="1"/>
  <c r="B25" i="7"/>
  <c r="C12" l="1"/>
  <c r="C24"/>
  <c r="C35" s="1"/>
  <c r="C6"/>
  <c r="C29" s="1"/>
  <c r="C20"/>
  <c r="C34" s="1"/>
  <c r="C14"/>
  <c r="C8"/>
  <c r="C30" s="1"/>
  <c r="C17"/>
  <c r="C18"/>
  <c r="C16"/>
  <c r="C33" s="1"/>
  <c r="C11"/>
  <c r="C25"/>
  <c r="C10"/>
  <c r="C9"/>
  <c r="C32"/>
  <c r="C31" l="1"/>
  <c r="C36"/>
</calcChain>
</file>

<file path=xl/sharedStrings.xml><?xml version="1.0" encoding="utf-8"?>
<sst xmlns="http://schemas.openxmlformats.org/spreadsheetml/2006/main" count="186" uniqueCount="33">
  <si>
    <t>Res</t>
  </si>
  <si>
    <t>Comm</t>
  </si>
  <si>
    <t>Comm - CIS</t>
  </si>
  <si>
    <t>Comm - LVS</t>
  </si>
  <si>
    <t>Ind - Tranp</t>
  </si>
  <si>
    <t>Ind - CIS</t>
  </si>
  <si>
    <t>Ind- LVS</t>
  </si>
  <si>
    <t>Mun</t>
  </si>
  <si>
    <t>Flex</t>
  </si>
  <si>
    <t>Total</t>
  </si>
  <si>
    <t>Gas Light (GL)</t>
  </si>
  <si>
    <t>(unmetered customer)</t>
  </si>
  <si>
    <t># of Custs</t>
  </si>
  <si>
    <t>% to Total</t>
  </si>
  <si>
    <t>Subtotals</t>
  </si>
  <si>
    <t>% to Subs</t>
  </si>
  <si>
    <t>Total Percentages</t>
  </si>
  <si>
    <t>CIS</t>
  </si>
  <si>
    <t>LVS</t>
  </si>
  <si>
    <t>Trans</t>
  </si>
  <si>
    <t>Customer Count (Metered) as of June 30, 2010</t>
  </si>
  <si>
    <t>Customer Count (Metered) as of June 30, 2011</t>
  </si>
  <si>
    <t>Customer Count (Metered) as of June 30, 2012</t>
  </si>
  <si>
    <t>Customer Count (Metered Services) as of June 30, 2010</t>
  </si>
  <si>
    <t>From Usage &amp; Revenue Summary Report</t>
  </si>
  <si>
    <t>Comm Heat</t>
  </si>
  <si>
    <t>Comm Non-Heat</t>
  </si>
  <si>
    <t>Comm A/C</t>
  </si>
  <si>
    <t>% to Class</t>
  </si>
  <si>
    <t>Comm - Tranp</t>
  </si>
  <si>
    <t>Customer Count (Metered Services) as of June 30, 2011</t>
  </si>
  <si>
    <t>RPE</t>
  </si>
  <si>
    <t>Customer Count (Metered Services) as of June 30, 2012</t>
  </si>
</sst>
</file>

<file path=xl/styles.xml><?xml version="1.0" encoding="utf-8"?>
<styleSheet xmlns="http://schemas.openxmlformats.org/spreadsheetml/2006/main">
  <numFmts count="3">
    <numFmt numFmtId="43" formatCode="_(* #,##0.00_);_(* \(#,##0.00\);_(* &quot;-&quot;??_);_(@_)"/>
    <numFmt numFmtId="165" formatCode="_(* #,##0_);_(* \(#,##0\);_(* &quot;-&quot;??_);_(@_)"/>
    <numFmt numFmtId="166" formatCode="0.0%"/>
  </numFmts>
  <fonts count="5">
    <font>
      <sz val="10"/>
      <name val="Arial"/>
    </font>
    <font>
      <sz val="10"/>
      <name val="Arial"/>
    </font>
    <font>
      <b/>
      <sz val="10"/>
      <name val="Arial"/>
      <family val="2"/>
    </font>
    <font>
      <u/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5">
    <xf numFmtId="0" fontId="0" fillId="0" borderId="0" xfId="0"/>
    <xf numFmtId="165" fontId="0" fillId="0" borderId="0" xfId="1" applyNumberFormat="1" applyFont="1"/>
    <xf numFmtId="165" fontId="0" fillId="0" borderId="1" xfId="1" applyNumberFormat="1" applyFont="1" applyBorder="1"/>
    <xf numFmtId="0" fontId="2" fillId="0" borderId="0" xfId="0" applyFont="1"/>
    <xf numFmtId="165" fontId="0" fillId="0" borderId="0" xfId="0" applyNumberFormat="1"/>
    <xf numFmtId="0" fontId="0" fillId="0" borderId="0" xfId="0" applyAlignment="1">
      <alignment horizontal="left" indent="1"/>
    </xf>
    <xf numFmtId="166" fontId="0" fillId="0" borderId="0" xfId="2" applyNumberFormat="1" applyFont="1"/>
    <xf numFmtId="166" fontId="0" fillId="0" borderId="1" xfId="2" applyNumberFormat="1" applyFont="1" applyBorder="1"/>
    <xf numFmtId="0" fontId="3" fillId="0" borderId="0" xfId="0" applyFont="1" applyAlignment="1">
      <alignment horizontal="center"/>
    </xf>
    <xf numFmtId="166" fontId="0" fillId="0" borderId="0" xfId="2" applyNumberFormat="1" applyFont="1" applyBorder="1"/>
    <xf numFmtId="166" fontId="0" fillId="0" borderId="0" xfId="0" applyNumberFormat="1"/>
    <xf numFmtId="166" fontId="0" fillId="0" borderId="1" xfId="0" applyNumberFormat="1" applyBorder="1"/>
    <xf numFmtId="165" fontId="0" fillId="0" borderId="0" xfId="1" applyNumberFormat="1" applyFont="1" applyFill="1"/>
    <xf numFmtId="166" fontId="0" fillId="0" borderId="0" xfId="0" applyNumberFormat="1" applyBorder="1"/>
    <xf numFmtId="166" fontId="4" fillId="0" borderId="0" xfId="2" applyNumberFormat="1" applyFont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externalLink" Target="externalLinks/externalLink6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5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Burke\MSOFFICE\EXCEL\CUSTOMER\CUST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Burke\MSOFFICE\EXCEL\CUSTOMER\CUST1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Burke\MSOFFICE\EXCEL\CUSTOMER\CUST1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Burke\MSOFFICE\EXCEL\REVENUES\By%20Jus,%20By%20Serv%20Class-Type-6_10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Burke\MSOFFICE\EXCEL\REVENUES\By%20Jus,%20By%20Serv%20Class-Type-6_1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Burke\MSOFFICE\EXCEL\REVENUES\By%20Jus,%20By%20Serv%20Class-Type-6_12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ummary"/>
      <sheetName val="mth (12)"/>
      <sheetName val="mth (11)"/>
      <sheetName val="mth (10)"/>
      <sheetName val="mth (9)"/>
      <sheetName val="mth (8)"/>
      <sheetName val="mth (7)"/>
      <sheetName val="Jun 10"/>
      <sheetName val="May 10"/>
      <sheetName val="Apr 10"/>
      <sheetName val="Mar 10"/>
      <sheetName val="Feb 10"/>
      <sheetName val="Jan 10"/>
      <sheetName val="Dec 09"/>
      <sheetName val="Nov 09"/>
      <sheetName val="Oct 09"/>
      <sheetName val="Sept 09"/>
      <sheetName val="Aug 09"/>
      <sheetName val="Jul 09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51">
          <cell r="F51">
            <v>96819</v>
          </cell>
        </row>
        <row r="52">
          <cell r="F52">
            <v>10468</v>
          </cell>
        </row>
        <row r="53">
          <cell r="F53">
            <v>375</v>
          </cell>
        </row>
        <row r="54">
          <cell r="F54">
            <v>187</v>
          </cell>
        </row>
        <row r="56">
          <cell r="F56">
            <v>26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ummary"/>
      <sheetName val="mth (12)"/>
      <sheetName val="mth (11)"/>
      <sheetName val="mth (10)"/>
      <sheetName val="mth (9)"/>
      <sheetName val="mth (8)"/>
      <sheetName val="mth (7)"/>
      <sheetName val="Jun 11"/>
      <sheetName val="May 11"/>
      <sheetName val="Apr 11"/>
      <sheetName val="Mar 11"/>
      <sheetName val="Feb 11"/>
      <sheetName val="Jan 11"/>
      <sheetName val="Dec 10"/>
      <sheetName val="Nov 10"/>
      <sheetName val="Oct 10"/>
      <sheetName val="Sept 10"/>
      <sheetName val="Aug 10"/>
      <sheetName val="Jul 1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51">
          <cell r="F51">
            <v>97829</v>
          </cell>
        </row>
        <row r="52">
          <cell r="F52">
            <v>10383</v>
          </cell>
        </row>
        <row r="53">
          <cell r="F53">
            <v>370</v>
          </cell>
        </row>
        <row r="54">
          <cell r="F54">
            <v>184</v>
          </cell>
        </row>
        <row r="56">
          <cell r="F56">
            <v>23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Summary"/>
      <sheetName val="mth (12)"/>
      <sheetName val="mth (11)"/>
      <sheetName val="mth (10)"/>
      <sheetName val="mth (9)"/>
      <sheetName val="mth (8)"/>
      <sheetName val="mth (7)"/>
      <sheetName val="Jun 12"/>
      <sheetName val="May 12"/>
      <sheetName val="Apr 12"/>
      <sheetName val="Mar 12"/>
      <sheetName val="Feb 12"/>
      <sheetName val="Jan 12"/>
      <sheetName val="Dec 11"/>
      <sheetName val="Nov 11"/>
      <sheetName val="Oct 11"/>
      <sheetName val="Sept 11"/>
      <sheetName val="Aug 11"/>
      <sheetName val="Jul 1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51">
          <cell r="F51">
            <v>98785</v>
          </cell>
        </row>
        <row r="52">
          <cell r="F52">
            <v>10334</v>
          </cell>
        </row>
        <row r="53">
          <cell r="F53">
            <v>370</v>
          </cell>
        </row>
        <row r="54">
          <cell r="F54">
            <v>186</v>
          </cell>
        </row>
        <row r="56">
          <cell r="F56">
            <v>18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Total FY10"/>
      <sheetName val="Jun 10"/>
      <sheetName val="May 10"/>
      <sheetName val="Apr 10"/>
      <sheetName val="Mar 10"/>
      <sheetName val="Feb 10"/>
      <sheetName val="Jan 10"/>
      <sheetName val="Dec 09"/>
      <sheetName val="Nov 09"/>
      <sheetName val="Oct 09"/>
      <sheetName val="Sep 09"/>
      <sheetName val="Aug 09"/>
      <sheetName val="Jul 09"/>
      <sheetName val="Jul 2007"/>
      <sheetName val="July 2008"/>
      <sheetName val="July 2009"/>
      <sheetName val="Sheet3"/>
    </sheetNames>
    <sheetDataSet>
      <sheetData sheetId="0" refreshError="1"/>
      <sheetData sheetId="1">
        <row r="9">
          <cell r="C9">
            <v>0</v>
          </cell>
          <cell r="D9">
            <v>0</v>
          </cell>
          <cell r="E9">
            <v>2</v>
          </cell>
          <cell r="F9">
            <v>0</v>
          </cell>
          <cell r="G9">
            <v>0</v>
          </cell>
        </row>
        <row r="10">
          <cell r="C10">
            <v>163</v>
          </cell>
          <cell r="D10">
            <v>1</v>
          </cell>
          <cell r="E10">
            <v>3319</v>
          </cell>
          <cell r="F10">
            <v>4102</v>
          </cell>
          <cell r="G10">
            <v>0</v>
          </cell>
        </row>
        <row r="12">
          <cell r="C12">
            <v>130</v>
          </cell>
          <cell r="D12">
            <v>0</v>
          </cell>
          <cell r="E12">
            <v>734</v>
          </cell>
          <cell r="F12">
            <v>790</v>
          </cell>
          <cell r="G12">
            <v>0</v>
          </cell>
        </row>
        <row r="14">
          <cell r="C14">
            <v>1</v>
          </cell>
          <cell r="D14">
            <v>0</v>
          </cell>
          <cell r="E14">
            <v>46</v>
          </cell>
          <cell r="F14">
            <v>116</v>
          </cell>
          <cell r="G14">
            <v>0</v>
          </cell>
        </row>
        <row r="15">
          <cell r="C15">
            <v>31</v>
          </cell>
          <cell r="D15">
            <v>1</v>
          </cell>
          <cell r="E15">
            <v>451</v>
          </cell>
          <cell r="F15">
            <v>723</v>
          </cell>
          <cell r="G15">
            <v>0</v>
          </cell>
        </row>
        <row r="16">
          <cell r="C16">
            <v>4</v>
          </cell>
          <cell r="D16">
            <v>2</v>
          </cell>
          <cell r="E16">
            <v>0</v>
          </cell>
          <cell r="F16">
            <v>3</v>
          </cell>
          <cell r="G16">
            <v>0</v>
          </cell>
        </row>
        <row r="20">
          <cell r="C20">
            <v>0</v>
          </cell>
          <cell r="D20">
            <v>0</v>
          </cell>
          <cell r="E20">
            <v>7</v>
          </cell>
          <cell r="F20">
            <v>19</v>
          </cell>
          <cell r="G20">
            <v>0</v>
          </cell>
        </row>
        <row r="23">
          <cell r="C23">
            <v>0</v>
          </cell>
          <cell r="D23">
            <v>0</v>
          </cell>
          <cell r="E23">
            <v>0</v>
          </cell>
          <cell r="F23">
            <v>329</v>
          </cell>
          <cell r="G23">
            <v>0</v>
          </cell>
        </row>
        <row r="24">
          <cell r="C24">
            <v>0</v>
          </cell>
          <cell r="D24">
            <v>0</v>
          </cell>
          <cell r="E24">
            <v>9</v>
          </cell>
          <cell r="F24">
            <v>36</v>
          </cell>
          <cell r="G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  <cell r="F25">
            <v>1</v>
          </cell>
          <cell r="G25">
            <v>0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2</v>
          </cell>
          <cell r="G27">
            <v>0</v>
          </cell>
        </row>
        <row r="30">
          <cell r="C30">
            <v>0</v>
          </cell>
          <cell r="D30">
            <v>0</v>
          </cell>
          <cell r="E30">
            <v>0</v>
          </cell>
          <cell r="F30">
            <v>185</v>
          </cell>
          <cell r="G30">
            <v>0</v>
          </cell>
        </row>
        <row r="31">
          <cell r="C31">
            <v>0</v>
          </cell>
          <cell r="D31">
            <v>0</v>
          </cell>
          <cell r="E31">
            <v>0</v>
          </cell>
          <cell r="F31">
            <v>1</v>
          </cell>
          <cell r="G31">
            <v>0</v>
          </cell>
        </row>
        <row r="44">
          <cell r="C44">
            <v>4401</v>
          </cell>
          <cell r="D44">
            <v>19</v>
          </cell>
          <cell r="E44">
            <v>51075</v>
          </cell>
          <cell r="F44">
            <v>41302</v>
          </cell>
          <cell r="G44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Total FY11"/>
      <sheetName val="Jun 11"/>
      <sheetName val="May 11"/>
      <sheetName val="Apr 11"/>
      <sheetName val="Mar 11"/>
      <sheetName val="Feb 11"/>
      <sheetName val="Jan 11"/>
      <sheetName val="Dec 10"/>
      <sheetName val="Nov 10"/>
      <sheetName val="Oct 10"/>
      <sheetName val="Sep 10"/>
      <sheetName val="Aug 10"/>
      <sheetName val="Jul 10"/>
      <sheetName val="Jul 2007"/>
      <sheetName val="July 2008"/>
      <sheetName val="July 2009"/>
      <sheetName val="Sheet3"/>
    </sheetNames>
    <sheetDataSet>
      <sheetData sheetId="0" refreshError="1"/>
      <sheetData sheetId="1">
        <row r="9">
          <cell r="C9">
            <v>0</v>
          </cell>
          <cell r="D9">
            <v>0</v>
          </cell>
          <cell r="E9">
            <v>2</v>
          </cell>
          <cell r="F9">
            <v>0</v>
          </cell>
          <cell r="G9">
            <v>0</v>
          </cell>
        </row>
        <row r="10">
          <cell r="C10">
            <v>160</v>
          </cell>
          <cell r="D10">
            <v>1</v>
          </cell>
          <cell r="E10">
            <v>3309</v>
          </cell>
          <cell r="F10">
            <v>4030</v>
          </cell>
          <cell r="G10">
            <v>0</v>
          </cell>
        </row>
        <row r="11">
          <cell r="C11">
            <v>0</v>
          </cell>
          <cell r="D11">
            <v>0</v>
          </cell>
          <cell r="E11">
            <v>0</v>
          </cell>
          <cell r="F11">
            <v>1</v>
          </cell>
          <cell r="G11">
            <v>0</v>
          </cell>
        </row>
        <row r="12">
          <cell r="C12">
            <v>134</v>
          </cell>
          <cell r="D12">
            <v>0</v>
          </cell>
          <cell r="E12">
            <v>751</v>
          </cell>
          <cell r="F12">
            <v>682</v>
          </cell>
          <cell r="G12">
            <v>0</v>
          </cell>
        </row>
        <row r="14">
          <cell r="C14">
            <v>0</v>
          </cell>
          <cell r="D14">
            <v>0</v>
          </cell>
          <cell r="E14">
            <v>31</v>
          </cell>
          <cell r="F14">
            <v>100</v>
          </cell>
          <cell r="G14">
            <v>0</v>
          </cell>
        </row>
        <row r="15">
          <cell r="C15">
            <v>30</v>
          </cell>
          <cell r="D15">
            <v>1</v>
          </cell>
          <cell r="E15">
            <v>443</v>
          </cell>
          <cell r="F15">
            <v>713</v>
          </cell>
          <cell r="G15">
            <v>0</v>
          </cell>
        </row>
        <row r="16">
          <cell r="C16">
            <v>4</v>
          </cell>
          <cell r="D16">
            <v>2</v>
          </cell>
          <cell r="E16">
            <v>0</v>
          </cell>
          <cell r="F16">
            <v>3</v>
          </cell>
          <cell r="G16">
            <v>0</v>
          </cell>
        </row>
        <row r="20">
          <cell r="C20">
            <v>0</v>
          </cell>
          <cell r="D20">
            <v>0</v>
          </cell>
          <cell r="E20">
            <v>6</v>
          </cell>
          <cell r="F20">
            <v>17</v>
          </cell>
          <cell r="G20">
            <v>0</v>
          </cell>
        </row>
        <row r="24">
          <cell r="C24">
            <v>0</v>
          </cell>
          <cell r="D24">
            <v>0</v>
          </cell>
          <cell r="E24">
            <v>0</v>
          </cell>
          <cell r="F24">
            <v>331</v>
          </cell>
          <cell r="G24">
            <v>0</v>
          </cell>
        </row>
        <row r="25">
          <cell r="C25">
            <v>0</v>
          </cell>
          <cell r="D25">
            <v>0</v>
          </cell>
          <cell r="E25">
            <v>8</v>
          </cell>
          <cell r="F25">
            <v>31</v>
          </cell>
          <cell r="G25">
            <v>0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</row>
        <row r="28">
          <cell r="C28">
            <v>0</v>
          </cell>
          <cell r="D28">
            <v>0</v>
          </cell>
          <cell r="E28">
            <v>0</v>
          </cell>
          <cell r="F28">
            <v>2</v>
          </cell>
          <cell r="G28">
            <v>0</v>
          </cell>
        </row>
        <row r="31">
          <cell r="C31">
            <v>0</v>
          </cell>
          <cell r="D31">
            <v>0</v>
          </cell>
          <cell r="E31">
            <v>0</v>
          </cell>
          <cell r="F31">
            <v>182</v>
          </cell>
          <cell r="G31">
            <v>0</v>
          </cell>
        </row>
        <row r="32">
          <cell r="C32">
            <v>0</v>
          </cell>
          <cell r="D32">
            <v>0</v>
          </cell>
          <cell r="E32">
            <v>0</v>
          </cell>
          <cell r="F32">
            <v>1</v>
          </cell>
          <cell r="G32">
            <v>0</v>
          </cell>
        </row>
        <row r="45">
          <cell r="C45">
            <v>4433</v>
          </cell>
          <cell r="D45">
            <v>20</v>
          </cell>
          <cell r="E45">
            <v>51989</v>
          </cell>
          <cell r="F45">
            <v>41328</v>
          </cell>
          <cell r="G45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Total FY12"/>
      <sheetName val="Jun 12"/>
      <sheetName val="May 12"/>
      <sheetName val="Apr 12"/>
      <sheetName val="Mar 12"/>
      <sheetName val="Feb 12"/>
      <sheetName val="Jan 12"/>
      <sheetName val="Dec 11"/>
      <sheetName val="Nov 11"/>
      <sheetName val="Oct 11"/>
      <sheetName val="Sep 11"/>
      <sheetName val="Aug 11"/>
      <sheetName val="Jul 11"/>
      <sheetName val="July 2009"/>
    </sheetNames>
    <sheetDataSet>
      <sheetData sheetId="0" refreshError="1"/>
      <sheetData sheetId="1">
        <row r="9">
          <cell r="C9">
            <v>0</v>
          </cell>
          <cell r="D9">
            <v>0</v>
          </cell>
          <cell r="E9">
            <v>2</v>
          </cell>
          <cell r="F9">
            <v>0</v>
          </cell>
          <cell r="G9">
            <v>0</v>
          </cell>
        </row>
        <row r="10">
          <cell r="C10">
            <v>168</v>
          </cell>
          <cell r="D10">
            <v>1</v>
          </cell>
          <cell r="E10">
            <v>3299</v>
          </cell>
          <cell r="F10">
            <v>4007</v>
          </cell>
          <cell r="G10">
            <v>0</v>
          </cell>
        </row>
        <row r="11">
          <cell r="C11">
            <v>0</v>
          </cell>
          <cell r="D11">
            <v>0</v>
          </cell>
          <cell r="E11">
            <v>0</v>
          </cell>
          <cell r="F11">
            <v>1</v>
          </cell>
          <cell r="G11">
            <v>0</v>
          </cell>
        </row>
        <row r="12">
          <cell r="C12">
            <v>134</v>
          </cell>
          <cell r="D12">
            <v>0</v>
          </cell>
          <cell r="E12">
            <v>777</v>
          </cell>
          <cell r="F12">
            <v>718</v>
          </cell>
          <cell r="G12">
            <v>0</v>
          </cell>
        </row>
        <row r="14">
          <cell r="C14">
            <v>0</v>
          </cell>
          <cell r="D14">
            <v>0</v>
          </cell>
          <cell r="E14">
            <v>24</v>
          </cell>
          <cell r="F14">
            <v>101</v>
          </cell>
          <cell r="G14">
            <v>0</v>
          </cell>
        </row>
        <row r="15">
          <cell r="C15">
            <v>29</v>
          </cell>
          <cell r="D15">
            <v>1</v>
          </cell>
          <cell r="E15">
            <v>435</v>
          </cell>
          <cell r="F15">
            <v>700</v>
          </cell>
          <cell r="G15">
            <v>0</v>
          </cell>
        </row>
        <row r="16">
          <cell r="C16">
            <v>4</v>
          </cell>
          <cell r="D16">
            <v>2</v>
          </cell>
          <cell r="E16">
            <v>0</v>
          </cell>
          <cell r="F16">
            <v>2</v>
          </cell>
          <cell r="G16">
            <v>0</v>
          </cell>
        </row>
        <row r="22">
          <cell r="C22">
            <v>0</v>
          </cell>
          <cell r="D22">
            <v>0</v>
          </cell>
          <cell r="E22">
            <v>5</v>
          </cell>
          <cell r="F22">
            <v>13</v>
          </cell>
          <cell r="G22">
            <v>0</v>
          </cell>
        </row>
        <row r="24">
          <cell r="C24">
            <v>0</v>
          </cell>
          <cell r="D24">
            <v>0</v>
          </cell>
          <cell r="E24">
            <v>0</v>
          </cell>
          <cell r="F24">
            <v>329</v>
          </cell>
          <cell r="G24">
            <v>0</v>
          </cell>
        </row>
        <row r="25">
          <cell r="C25">
            <v>0</v>
          </cell>
          <cell r="D25">
            <v>0</v>
          </cell>
          <cell r="E25">
            <v>14</v>
          </cell>
          <cell r="F25">
            <v>25</v>
          </cell>
          <cell r="G25">
            <v>0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</row>
        <row r="28">
          <cell r="C28">
            <v>0</v>
          </cell>
          <cell r="D28">
            <v>0</v>
          </cell>
          <cell r="E28">
            <v>0</v>
          </cell>
          <cell r="F28">
            <v>2</v>
          </cell>
          <cell r="G28">
            <v>0</v>
          </cell>
        </row>
        <row r="34">
          <cell r="C34">
            <v>0</v>
          </cell>
          <cell r="D34">
            <v>0</v>
          </cell>
          <cell r="E34">
            <v>1</v>
          </cell>
          <cell r="F34">
            <v>185</v>
          </cell>
          <cell r="G34">
            <v>0</v>
          </cell>
        </row>
        <row r="45">
          <cell r="C45">
            <v>4419</v>
          </cell>
          <cell r="D45">
            <v>20</v>
          </cell>
          <cell r="E45">
            <v>52731</v>
          </cell>
          <cell r="F45">
            <v>41565</v>
          </cell>
          <cell r="G45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H40"/>
  <sheetViews>
    <sheetView workbookViewId="0">
      <selection activeCell="C9" sqref="C9:C13"/>
    </sheetView>
  </sheetViews>
  <sheetFormatPr defaultRowHeight="12.75"/>
  <cols>
    <col min="1" max="1" width="16" customWidth="1"/>
    <col min="2" max="2" width="10.28515625" bestFit="1" customWidth="1"/>
    <col min="3" max="4" width="10.28515625" customWidth="1"/>
  </cols>
  <sheetData>
    <row r="3" spans="1:7">
      <c r="A3" s="3" t="s">
        <v>23</v>
      </c>
    </row>
    <row r="4" spans="1:7">
      <c r="A4" s="3" t="s">
        <v>24</v>
      </c>
    </row>
    <row r="6" spans="1:7" s="8" customFormat="1">
      <c r="B6" s="8" t="s">
        <v>12</v>
      </c>
      <c r="C6" s="8" t="s">
        <v>13</v>
      </c>
      <c r="D6" s="8" t="s">
        <v>28</v>
      </c>
      <c r="E6" s="8" t="s">
        <v>14</v>
      </c>
      <c r="F6" s="8" t="s">
        <v>13</v>
      </c>
      <c r="G6" s="8" t="s">
        <v>15</v>
      </c>
    </row>
    <row r="7" spans="1:7">
      <c r="A7" t="s">
        <v>0</v>
      </c>
      <c r="B7" s="1">
        <f>SUM('[4]Jun 10'!$C$44:$G$44)</f>
        <v>96797</v>
      </c>
      <c r="C7" s="6">
        <f>B7/B$28</f>
        <v>0.89622702652654973</v>
      </c>
      <c r="D7" s="6">
        <f>B7/E7</f>
        <v>1</v>
      </c>
      <c r="E7" s="4">
        <f>+B7</f>
        <v>96797</v>
      </c>
      <c r="F7" s="6">
        <f>E7/E$28</f>
        <v>0.89631831398040629</v>
      </c>
      <c r="G7" s="6"/>
    </row>
    <row r="8" spans="1:7">
      <c r="B8" s="1"/>
      <c r="C8" s="1"/>
      <c r="D8" s="1"/>
      <c r="F8" s="1"/>
      <c r="G8" s="1"/>
    </row>
    <row r="9" spans="1:7">
      <c r="A9" t="s">
        <v>25</v>
      </c>
      <c r="B9" s="1">
        <f>SUM('[4]Jun 10'!$C$10:$G$10)</f>
        <v>7585</v>
      </c>
      <c r="C9" s="6">
        <f>B9/B$28</f>
        <v>7.0228230174528963E-2</v>
      </c>
      <c r="D9" s="6">
        <f>B9/E$13</f>
        <v>0.7148916116870877</v>
      </c>
      <c r="F9" s="6"/>
      <c r="G9" s="6">
        <f>B9/E$13</f>
        <v>0.7148916116870877</v>
      </c>
    </row>
    <row r="10" spans="1:7">
      <c r="A10" t="s">
        <v>26</v>
      </c>
      <c r="B10" s="1">
        <f>SUM('[4]Jun 10'!$C$15:$G$15)</f>
        <v>1206</v>
      </c>
      <c r="C10" s="6">
        <f t="shared" ref="C10:C11" si="0">B10/B$28</f>
        <v>1.1166149715290959E-2</v>
      </c>
      <c r="D10" s="6">
        <f>B10/E$13</f>
        <v>0.11366635249764373</v>
      </c>
      <c r="F10" s="6"/>
      <c r="G10" s="6">
        <f t="shared" ref="G10:G11" si="1">B10/E$13</f>
        <v>0.11366635249764373</v>
      </c>
    </row>
    <row r="11" spans="1:7">
      <c r="A11" t="s">
        <v>27</v>
      </c>
      <c r="B11" s="1">
        <f>SUM('[4]Jun 10'!$C$9:$G$9)</f>
        <v>2</v>
      </c>
      <c r="C11" s="6">
        <f t="shared" si="0"/>
        <v>1.8517661219387992E-5</v>
      </c>
      <c r="D11" s="6">
        <f>B11/E$13</f>
        <v>1.8850141376060322E-4</v>
      </c>
      <c r="F11" s="6"/>
      <c r="G11" s="6">
        <f t="shared" si="1"/>
        <v>1.8850141376060322E-4</v>
      </c>
    </row>
    <row r="12" spans="1:7">
      <c r="A12" t="s">
        <v>2</v>
      </c>
      <c r="B12" s="1">
        <f>SUM('[4]Jun 10'!$C$12:$G$12)</f>
        <v>1654</v>
      </c>
      <c r="C12" s="6">
        <f>B12/B$28</f>
        <v>1.5314105828433868E-2</v>
      </c>
      <c r="D12" s="6">
        <f>B12/E$13</f>
        <v>0.15589066918001884</v>
      </c>
      <c r="F12" s="6"/>
      <c r="G12" s="6">
        <f>B12/E$13</f>
        <v>0.15589066918001884</v>
      </c>
    </row>
    <row r="13" spans="1:7">
      <c r="A13" t="s">
        <v>3</v>
      </c>
      <c r="B13" s="1">
        <f>SUM('[4]Jun 10'!$C$14:$G$14)</f>
        <v>163</v>
      </c>
      <c r="C13" s="6">
        <f>B13/B$28</f>
        <v>1.5091893893801212E-3</v>
      </c>
      <c r="D13" s="6">
        <f>B13/E$13</f>
        <v>1.5362865221489162E-2</v>
      </c>
      <c r="E13" s="4">
        <f>SUM(B9:B13)</f>
        <v>10610</v>
      </c>
      <c r="F13" s="6">
        <f>E13/E$28</f>
        <v>9.8246198862899786E-2</v>
      </c>
      <c r="G13" s="6">
        <f>B13/E$13</f>
        <v>1.5362865221489162E-2</v>
      </c>
    </row>
    <row r="14" spans="1:7">
      <c r="B14" s="1"/>
      <c r="C14" s="1"/>
      <c r="D14" s="1"/>
      <c r="F14" s="1"/>
      <c r="G14" s="1"/>
    </row>
    <row r="15" spans="1:7">
      <c r="A15" t="s">
        <v>29</v>
      </c>
      <c r="B15" s="1">
        <f>SUM('[4]Jun 10'!$C$16:$G$16)</f>
        <v>9</v>
      </c>
      <c r="C15" s="6">
        <f>B15/B$28</f>
        <v>8.3329475487245959E-5</v>
      </c>
      <c r="D15" s="6">
        <f>B15/E$13</f>
        <v>8.4825636192271438E-4</v>
      </c>
      <c r="F15" s="6"/>
      <c r="G15" s="6"/>
    </row>
    <row r="16" spans="1:7">
      <c r="B16" s="1"/>
      <c r="C16" s="1"/>
      <c r="D16" s="1"/>
      <c r="F16" s="1"/>
      <c r="G16" s="1"/>
    </row>
    <row r="17" spans="1:8">
      <c r="A17" t="s">
        <v>4</v>
      </c>
      <c r="B17" s="1">
        <f>SUM('[4]Jun 10'!$C$25:$G$25)</f>
        <v>1</v>
      </c>
      <c r="C17" s="6">
        <f>B17/B$28</f>
        <v>9.2588306096939958E-6</v>
      </c>
      <c r="D17" s="6">
        <f>B17/E$19</f>
        <v>2.6666666666666666E-3</v>
      </c>
      <c r="F17" s="6"/>
      <c r="G17" s="6">
        <f>B17/E$19</f>
        <v>2.6666666666666666E-3</v>
      </c>
    </row>
    <row r="18" spans="1:8">
      <c r="A18" t="s">
        <v>5</v>
      </c>
      <c r="B18" s="1">
        <f>SUM('[4]Jun 10'!$C$23:$G$23)</f>
        <v>329</v>
      </c>
      <c r="C18" s="6">
        <f>B18/B$28</f>
        <v>3.0461552705893244E-3</v>
      </c>
      <c r="D18" s="6">
        <f>B18/E$19</f>
        <v>0.8773333333333333</v>
      </c>
      <c r="F18" s="6"/>
      <c r="G18" s="6">
        <f>B18/E$19</f>
        <v>0.8773333333333333</v>
      </c>
    </row>
    <row r="19" spans="1:8">
      <c r="A19" t="s">
        <v>6</v>
      </c>
      <c r="B19" s="1">
        <f>SUM('[4]Jun 10'!$C$24:$G$24)</f>
        <v>45</v>
      </c>
      <c r="C19" s="6">
        <f>B19/B$28</f>
        <v>4.1664737743622981E-4</v>
      </c>
      <c r="D19" s="6">
        <f>B19/E$19</f>
        <v>0.12</v>
      </c>
      <c r="E19" s="4">
        <f>SUM(B17:B19)</f>
        <v>375</v>
      </c>
      <c r="F19" s="6">
        <f>E19/E$28</f>
        <v>3.472415134174121E-3</v>
      </c>
      <c r="G19" s="6">
        <f>B19/E$19</f>
        <v>0.12</v>
      </c>
    </row>
    <row r="20" spans="1:8">
      <c r="B20" s="1"/>
      <c r="C20" s="1"/>
      <c r="D20" s="1"/>
      <c r="F20" s="1"/>
      <c r="G20" s="1"/>
    </row>
    <row r="21" spans="1:8">
      <c r="A21" t="s">
        <v>31</v>
      </c>
      <c r="B21" s="1">
        <f>SUM('[4]Jun 10'!$C$27:$G$27)</f>
        <v>2</v>
      </c>
      <c r="C21" s="6">
        <f>B21/B$28</f>
        <v>1.8517661219387992E-5</v>
      </c>
      <c r="D21" s="6">
        <f>B21/E$19</f>
        <v>5.3333333333333332E-3</v>
      </c>
      <c r="F21" s="1"/>
      <c r="G21" s="1"/>
    </row>
    <row r="22" spans="1:8">
      <c r="B22" s="1"/>
      <c r="C22" s="1"/>
      <c r="D22" s="1"/>
      <c r="F22" s="1"/>
      <c r="G22" s="1"/>
    </row>
    <row r="23" spans="1:8">
      <c r="A23" t="s">
        <v>7</v>
      </c>
      <c r="B23" s="1">
        <f>SUM('[4]Jun 10'!$C$30:$G$31)</f>
        <v>186</v>
      </c>
      <c r="C23" s="6">
        <f>B23/B$28</f>
        <v>1.7221424934030832E-3</v>
      </c>
      <c r="D23" s="6">
        <f>B23/E$23</f>
        <v>1</v>
      </c>
      <c r="E23" s="4">
        <f>+B23</f>
        <v>186</v>
      </c>
      <c r="F23" s="6">
        <f>E23/E$28</f>
        <v>1.722317906550364E-3</v>
      </c>
      <c r="G23" s="6"/>
    </row>
    <row r="24" spans="1:8">
      <c r="B24" s="1"/>
      <c r="C24" s="1"/>
      <c r="D24" s="1"/>
      <c r="E24" s="4"/>
      <c r="F24" s="1"/>
      <c r="G24" s="1"/>
    </row>
    <row r="25" spans="1:8">
      <c r="A25" t="s">
        <v>10</v>
      </c>
      <c r="B25" s="1">
        <v>0</v>
      </c>
      <c r="C25" s="1"/>
      <c r="D25" s="1"/>
      <c r="E25" s="4">
        <v>0</v>
      </c>
      <c r="F25" s="1"/>
      <c r="G25" s="1"/>
      <c r="H25" t="s">
        <v>11</v>
      </c>
    </row>
    <row r="26" spans="1:8">
      <c r="B26" s="1"/>
      <c r="C26" s="1"/>
      <c r="D26" s="1"/>
      <c r="F26" s="1"/>
      <c r="G26" s="1"/>
    </row>
    <row r="27" spans="1:8">
      <c r="A27" t="s">
        <v>8</v>
      </c>
      <c r="B27" s="1">
        <f>SUM('[4]Jun 10'!$C$20:$G$20)</f>
        <v>26</v>
      </c>
      <c r="C27" s="6">
        <f>B27/B$28</f>
        <v>2.4072959585204389E-4</v>
      </c>
      <c r="D27" s="6">
        <f>B27/E$27</f>
        <v>1</v>
      </c>
      <c r="E27" s="4">
        <f>+B27</f>
        <v>26</v>
      </c>
      <c r="F27" s="6">
        <f>E27/E$28</f>
        <v>2.4075411596940572E-4</v>
      </c>
      <c r="G27" s="6"/>
    </row>
    <row r="28" spans="1:8" ht="13.5" thickBot="1">
      <c r="A28" s="5" t="s">
        <v>9</v>
      </c>
      <c r="B28" s="2">
        <f>SUM(B7:B27)</f>
        <v>108005</v>
      </c>
      <c r="C28" s="7">
        <f>B28/B$28</f>
        <v>1</v>
      </c>
      <c r="D28" s="7"/>
      <c r="E28" s="2">
        <f>SUM(E7:E27)</f>
        <v>107994</v>
      </c>
      <c r="F28" s="7">
        <f>E28/E$28</f>
        <v>1</v>
      </c>
      <c r="G28" s="9"/>
    </row>
    <row r="29" spans="1:8" ht="13.5" thickTop="1">
      <c r="B29" s="1"/>
      <c r="C29" s="1"/>
      <c r="D29" s="1"/>
    </row>
    <row r="31" spans="1:8">
      <c r="A31" t="s">
        <v>16</v>
      </c>
    </row>
    <row r="32" spans="1:8">
      <c r="A32" t="s">
        <v>0</v>
      </c>
      <c r="C32" s="10">
        <f>C7</f>
        <v>0.89622702652654973</v>
      </c>
      <c r="D32" s="10"/>
    </row>
    <row r="33" spans="1:4">
      <c r="A33" t="s">
        <v>1</v>
      </c>
      <c r="C33" s="10">
        <f>C9</f>
        <v>7.0228230174528963E-2</v>
      </c>
      <c r="D33" s="10"/>
    </row>
    <row r="34" spans="1:4">
      <c r="A34" t="s">
        <v>17</v>
      </c>
      <c r="C34" s="10">
        <f>C12+C18</f>
        <v>1.8360261099023192E-2</v>
      </c>
      <c r="D34" s="10"/>
    </row>
    <row r="35" spans="1:4">
      <c r="A35" t="s">
        <v>18</v>
      </c>
      <c r="C35" s="10">
        <f>C13+C19</f>
        <v>1.9258367668163511E-3</v>
      </c>
      <c r="D35" s="10"/>
    </row>
    <row r="36" spans="1:4">
      <c r="A36" t="s">
        <v>19</v>
      </c>
      <c r="C36" s="10">
        <f>C17</f>
        <v>9.2588306096939958E-6</v>
      </c>
      <c r="D36" s="10"/>
    </row>
    <row r="37" spans="1:4">
      <c r="A37" t="s">
        <v>7</v>
      </c>
      <c r="C37" s="10">
        <f>C23</f>
        <v>1.7221424934030832E-3</v>
      </c>
      <c r="D37" s="10"/>
    </row>
    <row r="38" spans="1:4">
      <c r="A38" t="s">
        <v>8</v>
      </c>
      <c r="C38" s="10">
        <f>C27</f>
        <v>2.4072959585204389E-4</v>
      </c>
      <c r="D38" s="10"/>
    </row>
    <row r="39" spans="1:4" ht="13.5" thickBot="1">
      <c r="C39" s="11">
        <f>SUM(C32:C38)</f>
        <v>0.98871348548678306</v>
      </c>
      <c r="D39" s="13"/>
    </row>
    <row r="40" spans="1:4" ht="13.5" thickTop="1"/>
  </sheetData>
  <phoneticPr fontId="0" type="noConversion"/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3:H40"/>
  <sheetViews>
    <sheetView workbookViewId="0"/>
  </sheetViews>
  <sheetFormatPr defaultRowHeight="12.75"/>
  <cols>
    <col min="1" max="1" width="16" customWidth="1"/>
    <col min="2" max="2" width="10.28515625" bestFit="1" customWidth="1"/>
    <col min="3" max="4" width="10.28515625" customWidth="1"/>
  </cols>
  <sheetData>
    <row r="3" spans="1:7">
      <c r="A3" s="3" t="s">
        <v>30</v>
      </c>
    </row>
    <row r="4" spans="1:7">
      <c r="A4" s="3" t="s">
        <v>24</v>
      </c>
    </row>
    <row r="6" spans="1:7" s="8" customFormat="1">
      <c r="B6" s="8" t="s">
        <v>12</v>
      </c>
      <c r="C6" s="8" t="s">
        <v>13</v>
      </c>
      <c r="D6" s="8" t="s">
        <v>28</v>
      </c>
      <c r="E6" s="8" t="s">
        <v>14</v>
      </c>
      <c r="F6" s="8" t="s">
        <v>13</v>
      </c>
      <c r="G6" s="8" t="s">
        <v>15</v>
      </c>
    </row>
    <row r="7" spans="1:7">
      <c r="A7" t="s">
        <v>0</v>
      </c>
      <c r="B7" s="1">
        <f>SUM('[5]Jun 11'!$C$45:$G$45)</f>
        <v>97770</v>
      </c>
      <c r="C7" s="6">
        <f>B7/B$28</f>
        <v>0.89907581957791161</v>
      </c>
      <c r="D7" s="6">
        <f>B7/E7</f>
        <v>1</v>
      </c>
      <c r="E7" s="4">
        <f>+B7</f>
        <v>97770</v>
      </c>
      <c r="F7" s="6">
        <f>E7/E$28</f>
        <v>0.89916677396214617</v>
      </c>
      <c r="G7" s="6"/>
    </row>
    <row r="8" spans="1:7">
      <c r="B8" s="1"/>
      <c r="C8" s="1"/>
      <c r="D8" s="1"/>
      <c r="F8" s="1"/>
      <c r="G8" s="1"/>
    </row>
    <row r="9" spans="1:7">
      <c r="A9" t="s">
        <v>25</v>
      </c>
      <c r="B9" s="1">
        <f>SUM('[5]Jun 11'!$C$10:$G$11)</f>
        <v>7501</v>
      </c>
      <c r="C9" s="6">
        <f>B9/B$28</f>
        <v>6.8977884040645546E-2</v>
      </c>
      <c r="D9" s="6">
        <f>B9/E$13</f>
        <v>0.72208317289179824</v>
      </c>
      <c r="F9" s="6"/>
      <c r="G9" s="6">
        <f>B9/E$13</f>
        <v>0.72208317289179824</v>
      </c>
    </row>
    <row r="10" spans="1:7">
      <c r="A10" t="s">
        <v>26</v>
      </c>
      <c r="B10" s="1">
        <f>SUM('[5]Jun 11'!$C$15:$G$15)</f>
        <v>1187</v>
      </c>
      <c r="C10" s="6">
        <f t="shared" ref="C10:C11" si="0">B10/B$28</f>
        <v>1.0915444388247736E-2</v>
      </c>
      <c r="D10" s="6">
        <f>B10/E$13</f>
        <v>0.11426646130150173</v>
      </c>
      <c r="F10" s="6"/>
      <c r="G10" s="6">
        <f t="shared" ref="G10:G11" si="1">B10/E$13</f>
        <v>0.11426646130150173</v>
      </c>
    </row>
    <row r="11" spans="1:7">
      <c r="A11" t="s">
        <v>27</v>
      </c>
      <c r="B11" s="1">
        <f>SUM('[5]Jun 11'!$C$9:$G$9)</f>
        <v>2</v>
      </c>
      <c r="C11" s="6">
        <f t="shared" si="0"/>
        <v>1.8391650190813371E-5</v>
      </c>
      <c r="D11" s="6">
        <f>B11/E$13</f>
        <v>1.9252984212552945E-4</v>
      </c>
      <c r="F11" s="6"/>
      <c r="G11" s="6">
        <f t="shared" si="1"/>
        <v>1.9252984212552945E-4</v>
      </c>
    </row>
    <row r="12" spans="1:7">
      <c r="A12" t="s">
        <v>2</v>
      </c>
      <c r="B12" s="1">
        <f>SUM('[5]Jun 11'!$C$12:$G$12)</f>
        <v>1567</v>
      </c>
      <c r="C12" s="6">
        <f>B12/B$28</f>
        <v>1.4409857924502277E-2</v>
      </c>
      <c r="D12" s="6">
        <f>B12/E$13</f>
        <v>0.15084713130535232</v>
      </c>
      <c r="F12" s="6"/>
      <c r="G12" s="6">
        <f>B12/E$13</f>
        <v>0.15084713130535232</v>
      </c>
    </row>
    <row r="13" spans="1:7">
      <c r="A13" t="s">
        <v>3</v>
      </c>
      <c r="B13" s="1">
        <f>SUM('[5]Jun 11'!$C$14:$G$14)</f>
        <v>131</v>
      </c>
      <c r="C13" s="6">
        <f>B13/B$28</f>
        <v>1.2046530874982757E-3</v>
      </c>
      <c r="D13" s="6">
        <f>B13/E$13</f>
        <v>1.2610704659222179E-2</v>
      </c>
      <c r="E13" s="4">
        <f>SUM(B9:B13)</f>
        <v>10388</v>
      </c>
      <c r="F13" s="6">
        <f>E13/E$28</f>
        <v>9.5535894936266491E-2</v>
      </c>
      <c r="G13" s="6">
        <f>B13/E$13</f>
        <v>1.2610704659222179E-2</v>
      </c>
    </row>
    <row r="14" spans="1:7">
      <c r="B14" s="1"/>
      <c r="C14" s="1"/>
      <c r="D14" s="1"/>
      <c r="F14" s="1"/>
      <c r="G14" s="1"/>
    </row>
    <row r="15" spans="1:7">
      <c r="A15" t="s">
        <v>29</v>
      </c>
      <c r="B15" s="1">
        <f>SUM('[5]Jun 11'!$C$16:$G$16)</f>
        <v>9</v>
      </c>
      <c r="C15" s="6">
        <f>B15/B$28</f>
        <v>8.2762425858660162E-5</v>
      </c>
      <c r="D15" s="6">
        <f>B15/E$13</f>
        <v>8.6638428956488259E-4</v>
      </c>
      <c r="F15" s="6"/>
      <c r="G15" s="6"/>
    </row>
    <row r="16" spans="1:7">
      <c r="B16" s="1"/>
      <c r="C16" s="1"/>
      <c r="D16" s="1"/>
      <c r="F16" s="1"/>
      <c r="G16" s="1"/>
    </row>
    <row r="17" spans="1:8">
      <c r="A17" t="s">
        <v>4</v>
      </c>
      <c r="B17" s="1">
        <f>SUM('[5]Jun 11'!$C$26:$G$26)</f>
        <v>0</v>
      </c>
      <c r="C17" s="6">
        <f>B17/B$28</f>
        <v>0</v>
      </c>
      <c r="D17" s="6">
        <f>B17/E$19</f>
        <v>0</v>
      </c>
      <c r="F17" s="6"/>
      <c r="G17" s="6">
        <f>B17/E$19</f>
        <v>0</v>
      </c>
    </row>
    <row r="18" spans="1:8">
      <c r="A18" t="s">
        <v>5</v>
      </c>
      <c r="B18" s="1">
        <f>SUM('[5]Jun 11'!$C$24:$G$24)</f>
        <v>331</v>
      </c>
      <c r="C18" s="6">
        <f>B18/B$28</f>
        <v>3.043818106579613E-3</v>
      </c>
      <c r="D18" s="6">
        <f>B18/E$19</f>
        <v>0.89459459459459456</v>
      </c>
      <c r="F18" s="6"/>
      <c r="G18" s="6">
        <f>B18/E$19</f>
        <v>0.89459459459459456</v>
      </c>
    </row>
    <row r="19" spans="1:8">
      <c r="A19" t="s">
        <v>6</v>
      </c>
      <c r="B19" s="1">
        <f>SUM('[5]Jun 11'!$C$25:$G$25)</f>
        <v>39</v>
      </c>
      <c r="C19" s="6">
        <f>B19/B$28</f>
        <v>3.5863717872086073E-4</v>
      </c>
      <c r="D19" s="6">
        <f>B19/E$19</f>
        <v>0.10540540540540541</v>
      </c>
      <c r="E19" s="4">
        <f>SUM(B17:B19)</f>
        <v>370</v>
      </c>
      <c r="F19" s="6">
        <f>E19/E$28</f>
        <v>3.4027994923391028E-3</v>
      </c>
      <c r="G19" s="6">
        <f>B19/E$19</f>
        <v>0.10540540540540541</v>
      </c>
    </row>
    <row r="20" spans="1:8">
      <c r="B20" s="1"/>
      <c r="C20" s="1"/>
      <c r="D20" s="1"/>
      <c r="F20" s="1"/>
      <c r="G20" s="1"/>
    </row>
    <row r="21" spans="1:8">
      <c r="A21" t="s">
        <v>31</v>
      </c>
      <c r="B21" s="1">
        <f>SUM('[5]Jun 11'!$C$28:$G$28)</f>
        <v>2</v>
      </c>
      <c r="C21" s="6">
        <f>B21/B$28</f>
        <v>1.8391650190813371E-5</v>
      </c>
      <c r="D21" s="6">
        <f>B21/E$13</f>
        <v>1.9252984212552945E-4</v>
      </c>
      <c r="F21" s="1"/>
      <c r="G21" s="1"/>
    </row>
    <row r="22" spans="1:8">
      <c r="B22" s="1"/>
      <c r="C22" s="1"/>
      <c r="D22" s="1"/>
      <c r="F22" s="1"/>
      <c r="G22" s="1"/>
    </row>
    <row r="23" spans="1:8">
      <c r="A23" t="s">
        <v>7</v>
      </c>
      <c r="B23" s="1">
        <f>SUM('[5]Jun 11'!$C$31:$G$32)</f>
        <v>183</v>
      </c>
      <c r="C23" s="6">
        <f>B23/B$28</f>
        <v>1.6828359924594234E-3</v>
      </c>
      <c r="D23" s="6">
        <f>B23/E$23</f>
        <v>1</v>
      </c>
      <c r="E23" s="4">
        <f>+B23</f>
        <v>183</v>
      </c>
      <c r="F23" s="6">
        <f>E23/E$28</f>
        <v>1.6830062354001509E-3</v>
      </c>
      <c r="G23" s="6"/>
    </row>
    <row r="24" spans="1:8">
      <c r="B24" s="1"/>
      <c r="C24" s="1"/>
      <c r="D24" s="1"/>
      <c r="E24" s="4"/>
      <c r="F24" s="1"/>
      <c r="G24" s="1"/>
    </row>
    <row r="25" spans="1:8">
      <c r="A25" t="s">
        <v>10</v>
      </c>
      <c r="B25" s="1">
        <v>0</v>
      </c>
      <c r="C25" s="1"/>
      <c r="D25" s="1"/>
      <c r="E25" s="4">
        <v>0</v>
      </c>
      <c r="F25" s="1"/>
      <c r="G25" s="1"/>
      <c r="H25" t="s">
        <v>11</v>
      </c>
    </row>
    <row r="26" spans="1:8">
      <c r="B26" s="1"/>
      <c r="C26" s="1"/>
      <c r="D26" s="1"/>
      <c r="F26" s="1"/>
      <c r="G26" s="1"/>
    </row>
    <row r="27" spans="1:8">
      <c r="A27" t="s">
        <v>8</v>
      </c>
      <c r="B27" s="1">
        <f>SUM('[5]Jun 11'!$C$20:$G$20)</f>
        <v>23</v>
      </c>
      <c r="C27" s="6">
        <f>B27/B$28</f>
        <v>2.1150397719435377E-4</v>
      </c>
      <c r="D27" s="6">
        <f>B27/E$27</f>
        <v>1</v>
      </c>
      <c r="E27" s="4">
        <f>+B27</f>
        <v>23</v>
      </c>
      <c r="F27" s="6">
        <f>E27/E$28</f>
        <v>2.1152537384810639E-4</v>
      </c>
      <c r="G27" s="6"/>
    </row>
    <row r="28" spans="1:8" ht="13.5" thickBot="1">
      <c r="A28" s="5" t="s">
        <v>9</v>
      </c>
      <c r="B28" s="2">
        <f>SUM(B7:B27)</f>
        <v>108745</v>
      </c>
      <c r="C28" s="7">
        <f>B28/B$28</f>
        <v>1</v>
      </c>
      <c r="D28" s="7"/>
      <c r="E28" s="2">
        <f>SUM(E7:E27)</f>
        <v>108734</v>
      </c>
      <c r="F28" s="7">
        <f>E28/E$28</f>
        <v>1</v>
      </c>
      <c r="G28" s="9"/>
    </row>
    <row r="29" spans="1:8" ht="13.5" thickTop="1">
      <c r="B29" s="1"/>
      <c r="C29" s="1"/>
      <c r="D29" s="1"/>
    </row>
    <row r="31" spans="1:8">
      <c r="A31" t="s">
        <v>16</v>
      </c>
    </row>
    <row r="32" spans="1:8">
      <c r="A32" t="s">
        <v>0</v>
      </c>
      <c r="C32" s="10">
        <f>C7</f>
        <v>0.89907581957791161</v>
      </c>
      <c r="D32" s="10"/>
    </row>
    <row r="33" spans="1:4">
      <c r="A33" t="s">
        <v>1</v>
      </c>
      <c r="C33" s="10">
        <f>C9</f>
        <v>6.8977884040645546E-2</v>
      </c>
      <c r="D33" s="10"/>
    </row>
    <row r="34" spans="1:4">
      <c r="A34" t="s">
        <v>17</v>
      </c>
      <c r="C34" s="10">
        <f>C12+C18</f>
        <v>1.7453676031081888E-2</v>
      </c>
      <c r="D34" s="10"/>
    </row>
    <row r="35" spans="1:4">
      <c r="A35" t="s">
        <v>18</v>
      </c>
      <c r="C35" s="10">
        <f>C13+C19</f>
        <v>1.5632902662191365E-3</v>
      </c>
      <c r="D35" s="10"/>
    </row>
    <row r="36" spans="1:4">
      <c r="A36" t="s">
        <v>19</v>
      </c>
      <c r="C36" s="10">
        <f>C17</f>
        <v>0</v>
      </c>
      <c r="D36" s="10"/>
    </row>
    <row r="37" spans="1:4">
      <c r="A37" t="s">
        <v>7</v>
      </c>
      <c r="C37" s="10">
        <f>C23</f>
        <v>1.6828359924594234E-3</v>
      </c>
      <c r="D37" s="10"/>
    </row>
    <row r="38" spans="1:4">
      <c r="A38" t="s">
        <v>8</v>
      </c>
      <c r="C38" s="10">
        <f>C27</f>
        <v>2.1150397719435377E-4</v>
      </c>
      <c r="D38" s="10"/>
    </row>
    <row r="39" spans="1:4" ht="13.5" thickBot="1">
      <c r="C39" s="11">
        <f>SUM(C32:C38)</f>
        <v>0.98896500988551195</v>
      </c>
      <c r="D39" s="13"/>
    </row>
    <row r="40" spans="1:4" ht="13.5" thickTop="1"/>
  </sheetData>
  <pageMargins left="0.75" right="0.75" top="1" bottom="1" header="0.5" footer="0.5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3:H40"/>
  <sheetViews>
    <sheetView workbookViewId="0"/>
  </sheetViews>
  <sheetFormatPr defaultRowHeight="12.75"/>
  <cols>
    <col min="1" max="1" width="16" customWidth="1"/>
    <col min="2" max="2" width="10.28515625" bestFit="1" customWidth="1"/>
    <col min="3" max="4" width="10.28515625" customWidth="1"/>
  </cols>
  <sheetData>
    <row r="3" spans="1:7">
      <c r="A3" s="3" t="s">
        <v>32</v>
      </c>
    </row>
    <row r="4" spans="1:7">
      <c r="A4" s="3" t="s">
        <v>24</v>
      </c>
    </row>
    <row r="6" spans="1:7" s="8" customFormat="1">
      <c r="B6" s="8" t="s">
        <v>12</v>
      </c>
      <c r="C6" s="8" t="s">
        <v>13</v>
      </c>
      <c r="D6" s="8" t="s">
        <v>28</v>
      </c>
      <c r="E6" s="8" t="s">
        <v>14</v>
      </c>
      <c r="F6" s="8" t="s">
        <v>13</v>
      </c>
      <c r="G6" s="8" t="s">
        <v>15</v>
      </c>
    </row>
    <row r="7" spans="1:7">
      <c r="A7" t="s">
        <v>0</v>
      </c>
      <c r="B7" s="1">
        <f>SUM('[6]Jun 12'!$C$45:$G$45)</f>
        <v>98735</v>
      </c>
      <c r="C7" s="6">
        <f>B7/B$28</f>
        <v>0.89993072898627335</v>
      </c>
      <c r="D7" s="6">
        <f>B7/E7</f>
        <v>1</v>
      </c>
      <c r="E7" s="4">
        <f>+B7</f>
        <v>98735</v>
      </c>
      <c r="F7" s="6">
        <f>E7/E$28</f>
        <v>0.90001276161306787</v>
      </c>
      <c r="G7" s="6"/>
    </row>
    <row r="8" spans="1:7">
      <c r="B8" s="1"/>
      <c r="C8" s="1"/>
      <c r="D8" s="1"/>
      <c r="F8" s="1"/>
      <c r="G8" s="1"/>
    </row>
    <row r="9" spans="1:7">
      <c r="A9" t="s">
        <v>25</v>
      </c>
      <c r="B9" s="1">
        <f>SUM('[6]Jun 12'!$C$10:$G$11)</f>
        <v>7476</v>
      </c>
      <c r="C9" s="6">
        <f>B9/B$28</f>
        <v>6.814080245000638E-2</v>
      </c>
      <c r="D9" s="6">
        <f>B9/E$13</f>
        <v>0.71905357314609986</v>
      </c>
      <c r="F9" s="6"/>
      <c r="G9" s="6">
        <f>B9/E$13</f>
        <v>0.71905357314609986</v>
      </c>
    </row>
    <row r="10" spans="1:7">
      <c r="A10" t="s">
        <v>26</v>
      </c>
      <c r="B10" s="1">
        <f>SUM('[6]Jun 12'!$C$15:$G$15)</f>
        <v>1165</v>
      </c>
      <c r="C10" s="6">
        <f t="shared" ref="C10:C11" si="0">B10/B$28</f>
        <v>1.0618517235721967E-2</v>
      </c>
      <c r="D10" s="6">
        <f>B10/E$13</f>
        <v>0.11205155333269212</v>
      </c>
      <c r="F10" s="6"/>
      <c r="G10" s="6">
        <f t="shared" ref="G10:G11" si="1">B10/E$13</f>
        <v>0.11205155333269212</v>
      </c>
    </row>
    <row r="11" spans="1:7">
      <c r="A11" t="s">
        <v>27</v>
      </c>
      <c r="B11" s="1">
        <f>SUM('[6]Jun 12'!$C$9:$G$9)</f>
        <v>2</v>
      </c>
      <c r="C11" s="6">
        <f t="shared" si="0"/>
        <v>1.8229214138578486E-5</v>
      </c>
      <c r="D11" s="6">
        <f>B11/E$13</f>
        <v>1.923631816870251E-4</v>
      </c>
      <c r="F11" s="6"/>
      <c r="G11" s="6">
        <f t="shared" si="1"/>
        <v>1.923631816870251E-4</v>
      </c>
    </row>
    <row r="12" spans="1:7">
      <c r="A12" t="s">
        <v>2</v>
      </c>
      <c r="B12" s="1">
        <f>SUM('[6]Jun 12'!$C$12:$G$12)</f>
        <v>1629</v>
      </c>
      <c r="C12" s="6">
        <f>B12/B$28</f>
        <v>1.4847694915872177E-2</v>
      </c>
      <c r="D12" s="6">
        <f>B12/E$13</f>
        <v>0.15667981148408194</v>
      </c>
      <c r="F12" s="6"/>
      <c r="G12" s="6">
        <f>B12/E$13</f>
        <v>0.15667981148408194</v>
      </c>
    </row>
    <row r="13" spans="1:7">
      <c r="A13" t="s">
        <v>3</v>
      </c>
      <c r="B13" s="1">
        <f>SUM('[6]Jun 12'!$C$14:$G$14)</f>
        <v>125</v>
      </c>
      <c r="C13" s="6">
        <f>B13/B$28</f>
        <v>1.1393258836611554E-3</v>
      </c>
      <c r="D13" s="6">
        <f>B13/E$13</f>
        <v>1.2022698855439069E-2</v>
      </c>
      <c r="E13" s="4">
        <f>SUM(B9:B13)</f>
        <v>10397</v>
      </c>
      <c r="F13" s="6">
        <f>E13/E$28</f>
        <v>9.4773207904907758E-2</v>
      </c>
      <c r="G13" s="6">
        <f>B13/E$13</f>
        <v>1.2022698855439069E-2</v>
      </c>
    </row>
    <row r="14" spans="1:7">
      <c r="B14" s="1"/>
      <c r="C14" s="1"/>
      <c r="D14" s="1"/>
      <c r="F14" s="1"/>
      <c r="G14" s="1"/>
    </row>
    <row r="15" spans="1:7">
      <c r="A15" t="s">
        <v>29</v>
      </c>
      <c r="B15" s="1">
        <f>SUM('[6]Jun 12'!$C$16:$G$16)</f>
        <v>8</v>
      </c>
      <c r="C15" s="6">
        <f>B15/B$28</f>
        <v>7.2916856554313945E-5</v>
      </c>
      <c r="D15" s="6">
        <f>B15/E$13</f>
        <v>7.694527267481004E-4</v>
      </c>
      <c r="F15" s="6"/>
      <c r="G15" s="6"/>
    </row>
    <row r="16" spans="1:7">
      <c r="B16" s="1"/>
      <c r="C16" s="1"/>
      <c r="D16" s="1"/>
      <c r="F16" s="1"/>
      <c r="G16" s="1"/>
    </row>
    <row r="17" spans="1:8">
      <c r="A17" t="s">
        <v>4</v>
      </c>
      <c r="B17" s="1">
        <f>SUM('[6]Jun 12'!$C$26:$G$26)</f>
        <v>0</v>
      </c>
      <c r="C17" s="6">
        <f>B17/B$28</f>
        <v>0</v>
      </c>
      <c r="D17" s="6">
        <f>B17/E$19</f>
        <v>0</v>
      </c>
      <c r="F17" s="6"/>
      <c r="G17" s="6">
        <f>B17/E$19</f>
        <v>0</v>
      </c>
    </row>
    <row r="18" spans="1:8">
      <c r="A18" t="s">
        <v>5</v>
      </c>
      <c r="B18" s="1">
        <f>SUM('[6]Jun 12'!$C$24:$G$24)</f>
        <v>329</v>
      </c>
      <c r="C18" s="6">
        <f>B18/B$28</f>
        <v>2.998705725796161E-3</v>
      </c>
      <c r="D18" s="6">
        <f>B18/E$19</f>
        <v>0.89402173913043481</v>
      </c>
      <c r="F18" s="6"/>
      <c r="G18" s="6">
        <f>B18/E$19</f>
        <v>0.89402173913043481</v>
      </c>
    </row>
    <row r="19" spans="1:8">
      <c r="A19" t="s">
        <v>6</v>
      </c>
      <c r="B19" s="1">
        <f>SUM('[6]Jun 12'!$C$25:$G$25)</f>
        <v>39</v>
      </c>
      <c r="C19" s="6">
        <f>B19/B$28</f>
        <v>3.554696757022805E-4</v>
      </c>
      <c r="D19" s="6">
        <f>B19/E$19</f>
        <v>0.10597826086956522</v>
      </c>
      <c r="E19" s="4">
        <f>SUM(B17:B19)</f>
        <v>368</v>
      </c>
      <c r="F19" s="6">
        <f>E19/E$28</f>
        <v>3.3544811492744113E-3</v>
      </c>
      <c r="G19" s="6">
        <f>B19/E$19</f>
        <v>0.10597826086956522</v>
      </c>
    </row>
    <row r="20" spans="1:8">
      <c r="B20" s="1"/>
      <c r="C20" s="1"/>
      <c r="D20" s="1"/>
      <c r="F20" s="1"/>
      <c r="G20" s="1"/>
    </row>
    <row r="21" spans="1:8">
      <c r="A21" t="s">
        <v>31</v>
      </c>
      <c r="B21" s="1">
        <f>SUM('[6]Jun 12'!$C$28:$G$28)</f>
        <v>2</v>
      </c>
      <c r="C21" s="6">
        <f>B21/B$28</f>
        <v>1.8229214138578486E-5</v>
      </c>
      <c r="D21" s="6">
        <f>B21/E$13</f>
        <v>1.923631816870251E-4</v>
      </c>
      <c r="F21" s="1"/>
      <c r="G21" s="1"/>
    </row>
    <row r="22" spans="1:8">
      <c r="B22" s="1"/>
      <c r="C22" s="1"/>
      <c r="D22" s="1"/>
      <c r="F22" s="1"/>
      <c r="G22" s="1"/>
    </row>
    <row r="23" spans="1:8">
      <c r="A23" t="s">
        <v>7</v>
      </c>
      <c r="B23" s="1">
        <f>SUM('[6]Jun 12'!$C$34:$G$34)</f>
        <v>186</v>
      </c>
      <c r="C23" s="6">
        <f>B23/B$28</f>
        <v>1.6953169148877991E-3</v>
      </c>
      <c r="D23" s="6">
        <f>B23/E$23</f>
        <v>1</v>
      </c>
      <c r="E23" s="4">
        <f>+B23</f>
        <v>186</v>
      </c>
      <c r="F23" s="6">
        <f>E23/E$28</f>
        <v>1.6954714504484796E-3</v>
      </c>
      <c r="G23" s="6"/>
    </row>
    <row r="24" spans="1:8">
      <c r="B24" s="1"/>
      <c r="C24" s="1"/>
      <c r="D24" s="1"/>
      <c r="E24" s="4"/>
      <c r="F24" s="1"/>
      <c r="G24" s="1"/>
    </row>
    <row r="25" spans="1:8">
      <c r="A25" t="s">
        <v>10</v>
      </c>
      <c r="B25" s="1">
        <v>0</v>
      </c>
      <c r="C25" s="1"/>
      <c r="D25" s="1"/>
      <c r="E25" s="4">
        <v>0</v>
      </c>
      <c r="F25" s="1"/>
      <c r="G25" s="1"/>
      <c r="H25" t="s">
        <v>11</v>
      </c>
    </row>
    <row r="26" spans="1:8">
      <c r="B26" s="1"/>
      <c r="C26" s="1"/>
      <c r="D26" s="1"/>
      <c r="F26" s="1"/>
      <c r="G26" s="1"/>
    </row>
    <row r="27" spans="1:8">
      <c r="A27" t="s">
        <v>8</v>
      </c>
      <c r="B27" s="1">
        <f>SUM('[6]Jun 12'!$C$22:$G$22)</f>
        <v>18</v>
      </c>
      <c r="C27" s="6">
        <f>B27/B$28</f>
        <v>1.6406292724720637E-4</v>
      </c>
      <c r="D27" s="6">
        <f>B27/E$27</f>
        <v>1</v>
      </c>
      <c r="E27" s="4">
        <f>+B27</f>
        <v>18</v>
      </c>
      <c r="F27" s="6">
        <f>E27/E$28</f>
        <v>1.6407788230146577E-4</v>
      </c>
      <c r="G27" s="6"/>
    </row>
    <row r="28" spans="1:8" ht="13.5" thickBot="1">
      <c r="A28" s="5" t="s">
        <v>9</v>
      </c>
      <c r="B28" s="2">
        <f>SUM(B7:B27)</f>
        <v>109714</v>
      </c>
      <c r="C28" s="7">
        <f>B28/B$28</f>
        <v>1</v>
      </c>
      <c r="D28" s="7"/>
      <c r="E28" s="2">
        <f>SUM(E7:E27)</f>
        <v>109704</v>
      </c>
      <c r="F28" s="7">
        <f>E28/E$28</f>
        <v>1</v>
      </c>
      <c r="G28" s="9"/>
    </row>
    <row r="29" spans="1:8" ht="13.5" thickTop="1">
      <c r="B29" s="1"/>
      <c r="C29" s="1"/>
      <c r="D29" s="1"/>
    </row>
    <row r="31" spans="1:8">
      <c r="A31" t="s">
        <v>16</v>
      </c>
    </row>
    <row r="32" spans="1:8">
      <c r="A32" t="s">
        <v>0</v>
      </c>
      <c r="C32" s="10">
        <f>C7</f>
        <v>0.89993072898627335</v>
      </c>
      <c r="D32" s="10"/>
    </row>
    <row r="33" spans="1:4">
      <c r="A33" t="s">
        <v>1</v>
      </c>
      <c r="C33" s="10">
        <f>C9</f>
        <v>6.814080245000638E-2</v>
      </c>
      <c r="D33" s="10"/>
    </row>
    <row r="34" spans="1:4">
      <c r="A34" t="s">
        <v>17</v>
      </c>
      <c r="C34" s="10">
        <f>C12+C18</f>
        <v>1.7846400641668338E-2</v>
      </c>
      <c r="D34" s="10"/>
    </row>
    <row r="35" spans="1:4">
      <c r="A35" t="s">
        <v>18</v>
      </c>
      <c r="C35" s="10">
        <f>C13+C19</f>
        <v>1.4947955593634359E-3</v>
      </c>
      <c r="D35" s="10"/>
    </row>
    <row r="36" spans="1:4">
      <c r="A36" t="s">
        <v>19</v>
      </c>
      <c r="C36" s="10">
        <f>C17</f>
        <v>0</v>
      </c>
      <c r="D36" s="10"/>
    </row>
    <row r="37" spans="1:4">
      <c r="A37" t="s">
        <v>7</v>
      </c>
      <c r="C37" s="10">
        <f>C23</f>
        <v>1.6953169148877991E-3</v>
      </c>
      <c r="D37" s="10"/>
    </row>
    <row r="38" spans="1:4">
      <c r="A38" t="s">
        <v>8</v>
      </c>
      <c r="C38" s="10">
        <f>C27</f>
        <v>1.6406292724720637E-4</v>
      </c>
      <c r="D38" s="10"/>
    </row>
    <row r="39" spans="1:4" ht="13.5" thickBot="1">
      <c r="C39" s="11">
        <f>SUM(C32:C38)</f>
        <v>0.98927210747944649</v>
      </c>
      <c r="D39" s="13"/>
    </row>
    <row r="40" spans="1:4" ht="13.5" thickTop="1"/>
  </sheetData>
  <pageMargins left="0.75" right="0.75" top="1" bottom="1" header="0.5" footer="0.5"/>
  <pageSetup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3:H37"/>
  <sheetViews>
    <sheetView tabSelected="1" workbookViewId="0"/>
  </sheetViews>
  <sheetFormatPr defaultRowHeight="12.75"/>
  <cols>
    <col min="1" max="1" width="13.7109375" customWidth="1"/>
    <col min="2" max="2" width="10.28515625" bestFit="1" customWidth="1"/>
    <col min="3" max="4" width="10.28515625" customWidth="1"/>
  </cols>
  <sheetData>
    <row r="3" spans="1:7">
      <c r="A3" s="3" t="s">
        <v>20</v>
      </c>
    </row>
    <row r="5" spans="1:7" s="8" customFormat="1">
      <c r="B5" s="8" t="s">
        <v>12</v>
      </c>
      <c r="C5" s="8" t="s">
        <v>13</v>
      </c>
      <c r="D5" s="8" t="s">
        <v>28</v>
      </c>
      <c r="E5" s="8" t="s">
        <v>14</v>
      </c>
      <c r="F5" s="8" t="s">
        <v>13</v>
      </c>
      <c r="G5" s="8" t="s">
        <v>15</v>
      </c>
    </row>
    <row r="6" spans="1:7">
      <c r="A6" t="s">
        <v>0</v>
      </c>
      <c r="B6" s="12">
        <f>E6</f>
        <v>96819</v>
      </c>
      <c r="C6" s="6">
        <f>B6/B$25</f>
        <v>0.89751017612034656</v>
      </c>
      <c r="D6" s="6"/>
      <c r="E6" s="4">
        <f>'[1]Jun 10'!$F$51</f>
        <v>96819</v>
      </c>
      <c r="F6" s="6">
        <f>E6/E$25</f>
        <v>0.89751100811123985</v>
      </c>
      <c r="G6" s="6"/>
    </row>
    <row r="7" spans="1:7">
      <c r="B7" s="1"/>
      <c r="C7" s="1"/>
      <c r="D7" s="1"/>
      <c r="F7" s="1"/>
      <c r="G7" s="1"/>
    </row>
    <row r="8" spans="1:7">
      <c r="A8" t="s">
        <v>25</v>
      </c>
      <c r="B8" s="1">
        <f>ROUND(D8*E$12,1)</f>
        <v>7477.1</v>
      </c>
      <c r="C8" s="6">
        <f>B8/B$25</f>
        <v>6.9312566106543586E-2</v>
      </c>
      <c r="D8" s="6">
        <f>'June 2010 Metered Services'!D9</f>
        <v>0.7148916116870877</v>
      </c>
      <c r="F8" s="6"/>
      <c r="G8" s="6">
        <f>'June 2010 Metered Services'!G9</f>
        <v>0.7148916116870877</v>
      </c>
    </row>
    <row r="9" spans="1:7">
      <c r="A9" t="s">
        <v>26</v>
      </c>
      <c r="B9" s="1">
        <f t="shared" ref="B9:B12" si="0">ROUND(D9*E$12,1)</f>
        <v>1188.8</v>
      </c>
      <c r="C9" s="6">
        <f t="shared" ref="C9:C14" si="1">B9/B$25</f>
        <v>1.1020152009129074E-2</v>
      </c>
      <c r="D9" s="6">
        <f>'June 2010 Metered Services'!D10</f>
        <v>0.11366635249764373</v>
      </c>
      <c r="F9" s="6"/>
      <c r="G9" s="6">
        <f>'June 2010 Metered Services'!G10</f>
        <v>0.11366635249764373</v>
      </c>
    </row>
    <row r="10" spans="1:7">
      <c r="A10" t="s">
        <v>27</v>
      </c>
      <c r="B10" s="1">
        <f t="shared" si="0"/>
        <v>2</v>
      </c>
      <c r="C10" s="6">
        <f t="shared" si="1"/>
        <v>1.8539959638507866E-5</v>
      </c>
      <c r="D10" s="6">
        <f>'June 2010 Metered Services'!D11</f>
        <v>1.8850141376060322E-4</v>
      </c>
      <c r="F10" s="6"/>
      <c r="G10" s="6">
        <f>'June 2010 Metered Services'!G11</f>
        <v>1.8850141376060322E-4</v>
      </c>
    </row>
    <row r="11" spans="1:7">
      <c r="A11" t="s">
        <v>2</v>
      </c>
      <c r="B11" s="1">
        <f t="shared" si="0"/>
        <v>1630.5</v>
      </c>
      <c r="C11" s="6">
        <f t="shared" si="1"/>
        <v>1.5114702095293538E-2</v>
      </c>
      <c r="D11" s="6">
        <f>'June 2010 Metered Services'!D12</f>
        <v>0.15589066918001884</v>
      </c>
      <c r="F11" s="6"/>
      <c r="G11" s="6">
        <f>'June 2010 Metered Services'!G12</f>
        <v>0.15589066918001884</v>
      </c>
    </row>
    <row r="12" spans="1:7">
      <c r="A12" t="s">
        <v>3</v>
      </c>
      <c r="B12" s="1">
        <f t="shared" si="0"/>
        <v>160.69999999999999</v>
      </c>
      <c r="C12" s="6">
        <f>B12/B$25</f>
        <v>1.489685756954107E-3</v>
      </c>
      <c r="D12" s="6">
        <f>'June 2010 Metered Services'!D13</f>
        <v>1.5362865221489162E-2</v>
      </c>
      <c r="E12" s="4">
        <f>'[1]Jun 10'!$F$52-E14</f>
        <v>10459</v>
      </c>
      <c r="F12" s="6">
        <f>E12/E$25</f>
        <v>9.695480880648899E-2</v>
      </c>
      <c r="G12" s="6">
        <f>'June 2010 Metered Services'!G13</f>
        <v>1.5362865221489162E-2</v>
      </c>
    </row>
    <row r="13" spans="1:7">
      <c r="B13" s="1"/>
      <c r="C13" s="1"/>
      <c r="D13" s="1"/>
      <c r="F13" s="1"/>
      <c r="G13" s="1"/>
    </row>
    <row r="14" spans="1:7">
      <c r="A14" t="s">
        <v>29</v>
      </c>
      <c r="B14" s="1">
        <f>'June 2010 Metered Services'!B15</f>
        <v>9</v>
      </c>
      <c r="C14" s="14">
        <f t="shared" ref="C14:C20" si="2">B14/B$25</f>
        <v>8.3429818373285402E-5</v>
      </c>
      <c r="D14" s="6"/>
      <c r="E14">
        <f>'June 2010 Metered Services'!B15</f>
        <v>9</v>
      </c>
      <c r="F14" s="6"/>
      <c r="G14" s="6"/>
    </row>
    <row r="15" spans="1:7">
      <c r="B15" s="1"/>
      <c r="C15" s="1"/>
      <c r="D15" s="1"/>
      <c r="F15" s="1"/>
      <c r="G15" s="1"/>
    </row>
    <row r="16" spans="1:7">
      <c r="A16" t="s">
        <v>4</v>
      </c>
      <c r="B16" s="1">
        <f>ROUND(D16*E$18,1)</f>
        <v>1</v>
      </c>
      <c r="C16" s="14">
        <f t="shared" si="2"/>
        <v>9.2699798192539328E-6</v>
      </c>
      <c r="D16" s="6">
        <f>'June 2010 Metered Services'!D17</f>
        <v>2.6666666666666666E-3</v>
      </c>
      <c r="F16" s="6"/>
      <c r="G16" s="6">
        <f>'June 2010 Metered Services'!G17</f>
        <v>2.6666666666666666E-3</v>
      </c>
    </row>
    <row r="17" spans="1:8">
      <c r="A17" t="s">
        <v>5</v>
      </c>
      <c r="B17" s="1">
        <f t="shared" ref="B17:B18" si="3">ROUND(D17*E$18,1)</f>
        <v>329</v>
      </c>
      <c r="C17" s="6">
        <f t="shared" si="2"/>
        <v>3.0498233605345437E-3</v>
      </c>
      <c r="D17" s="6">
        <f>'June 2010 Metered Services'!D18</f>
        <v>0.8773333333333333</v>
      </c>
      <c r="F17" s="6"/>
      <c r="G17" s="6">
        <f>'June 2010 Metered Services'!G18</f>
        <v>0.8773333333333333</v>
      </c>
    </row>
    <row r="18" spans="1:8">
      <c r="A18" t="s">
        <v>6</v>
      </c>
      <c r="B18" s="1">
        <f t="shared" si="3"/>
        <v>45</v>
      </c>
      <c r="C18" s="6">
        <f t="shared" si="2"/>
        <v>4.1714909186642697E-4</v>
      </c>
      <c r="D18" s="6">
        <f>'June 2010 Metered Services'!D19</f>
        <v>0.12</v>
      </c>
      <c r="E18" s="4">
        <f>'[1]Jun 10'!$F$53</f>
        <v>375</v>
      </c>
      <c r="F18" s="6">
        <f>E18/E$25</f>
        <v>3.4762456546929316E-3</v>
      </c>
      <c r="G18" s="6">
        <f>'June 2010 Metered Services'!G19</f>
        <v>0.12</v>
      </c>
    </row>
    <row r="19" spans="1:8">
      <c r="B19" s="1"/>
      <c r="C19" s="1"/>
      <c r="D19" s="1"/>
      <c r="F19" s="1"/>
      <c r="G19" s="1"/>
    </row>
    <row r="20" spans="1:8">
      <c r="A20" t="s">
        <v>7</v>
      </c>
      <c r="B20" s="1">
        <f>E20</f>
        <v>187</v>
      </c>
      <c r="C20" s="6">
        <f t="shared" si="2"/>
        <v>1.7334862262004854E-3</v>
      </c>
      <c r="D20" s="6"/>
      <c r="E20" s="4">
        <f>'[1]Jun 10'!$F$54</f>
        <v>187</v>
      </c>
      <c r="F20" s="6">
        <f>E20/E$25</f>
        <v>1.7334878331402087E-3</v>
      </c>
      <c r="G20" s="6"/>
    </row>
    <row r="21" spans="1:8">
      <c r="B21" s="1"/>
      <c r="C21" s="1"/>
      <c r="D21" s="1"/>
      <c r="E21" s="4"/>
      <c r="F21" s="1"/>
      <c r="G21" s="1"/>
    </row>
    <row r="22" spans="1:8">
      <c r="A22" t="s">
        <v>10</v>
      </c>
      <c r="B22" s="1">
        <v>0</v>
      </c>
      <c r="C22" s="1"/>
      <c r="D22" s="1"/>
      <c r="E22" s="4">
        <v>0</v>
      </c>
      <c r="F22" s="1"/>
      <c r="G22" s="1"/>
      <c r="H22" t="s">
        <v>11</v>
      </c>
    </row>
    <row r="23" spans="1:8">
      <c r="B23" s="1"/>
      <c r="C23" s="1"/>
      <c r="D23" s="1"/>
      <c r="F23" s="1"/>
      <c r="G23" s="1"/>
    </row>
    <row r="24" spans="1:8">
      <c r="A24" t="s">
        <v>8</v>
      </c>
      <c r="B24" s="1">
        <f>E24</f>
        <v>26</v>
      </c>
      <c r="C24" s="6">
        <f t="shared" ref="C24" si="4">B24/B$25</f>
        <v>2.4101947530060227E-4</v>
      </c>
      <c r="D24" s="6"/>
      <c r="E24" s="4">
        <f>'[1]Jun 10'!$F$56</f>
        <v>26</v>
      </c>
      <c r="F24" s="6">
        <f>E24/E$25</f>
        <v>2.4101969872537658E-4</v>
      </c>
      <c r="G24" s="6"/>
    </row>
    <row r="25" spans="1:8" ht="13.5" thickBot="1">
      <c r="A25" s="5" t="s">
        <v>9</v>
      </c>
      <c r="B25" s="2">
        <f>SUM(B6:B24)</f>
        <v>107875.1</v>
      </c>
      <c r="C25" s="7">
        <f>B25/B$25</f>
        <v>1</v>
      </c>
      <c r="D25" s="7"/>
      <c r="E25" s="2">
        <f>SUM(E6:E24)</f>
        <v>107875</v>
      </c>
      <c r="F25" s="7">
        <f>E25/E$25</f>
        <v>1</v>
      </c>
      <c r="G25" s="9"/>
    </row>
    <row r="26" spans="1:8" ht="13.5" thickTop="1">
      <c r="B26" s="1"/>
      <c r="C26" s="1"/>
      <c r="D26" s="1"/>
    </row>
    <row r="28" spans="1:8">
      <c r="A28" t="s">
        <v>16</v>
      </c>
    </row>
    <row r="29" spans="1:8">
      <c r="A29" t="s">
        <v>0</v>
      </c>
      <c r="C29" s="10">
        <f>C6</f>
        <v>0.89751017612034656</v>
      </c>
      <c r="D29" s="10"/>
    </row>
    <row r="30" spans="1:8">
      <c r="A30" t="s">
        <v>1</v>
      </c>
      <c r="C30" s="10">
        <f>C8</f>
        <v>6.9312566106543586E-2</v>
      </c>
      <c r="D30" s="10"/>
    </row>
    <row r="31" spans="1:8">
      <c r="A31" t="s">
        <v>17</v>
      </c>
      <c r="C31" s="10">
        <f>C11+C17</f>
        <v>1.8164525455828081E-2</v>
      </c>
      <c r="D31" s="10"/>
    </row>
    <row r="32" spans="1:8">
      <c r="A32" t="s">
        <v>18</v>
      </c>
      <c r="C32" s="10">
        <f>C12+C18</f>
        <v>1.9068348488205339E-3</v>
      </c>
      <c r="D32" s="10"/>
    </row>
    <row r="33" spans="1:4">
      <c r="A33" t="s">
        <v>19</v>
      </c>
      <c r="C33" s="10">
        <f>C16</f>
        <v>9.2699798192539328E-6</v>
      </c>
      <c r="D33" s="10"/>
    </row>
    <row r="34" spans="1:4">
      <c r="A34" t="s">
        <v>7</v>
      </c>
      <c r="C34" s="10">
        <f>C20</f>
        <v>1.7334862262004854E-3</v>
      </c>
      <c r="D34" s="10"/>
    </row>
    <row r="35" spans="1:4">
      <c r="A35" t="s">
        <v>8</v>
      </c>
      <c r="C35" s="10">
        <f>C24</f>
        <v>2.4101947530060227E-4</v>
      </c>
      <c r="D35" s="10"/>
    </row>
    <row r="36" spans="1:4" ht="13.5" thickBot="1">
      <c r="C36" s="11">
        <f>SUM(C29:C35)</f>
        <v>0.988877878212859</v>
      </c>
      <c r="D36" s="13"/>
    </row>
    <row r="37" spans="1:4" ht="13.5" thickTop="1"/>
  </sheetData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3:H37"/>
  <sheetViews>
    <sheetView workbookViewId="0"/>
  </sheetViews>
  <sheetFormatPr defaultRowHeight="12.75"/>
  <cols>
    <col min="1" max="1" width="13.7109375" customWidth="1"/>
    <col min="2" max="2" width="10.28515625" bestFit="1" customWidth="1"/>
    <col min="3" max="4" width="10.28515625" customWidth="1"/>
  </cols>
  <sheetData>
    <row r="3" spans="1:7">
      <c r="A3" s="3" t="s">
        <v>21</v>
      </c>
    </row>
    <row r="5" spans="1:7" s="8" customFormat="1">
      <c r="B5" s="8" t="s">
        <v>12</v>
      </c>
      <c r="C5" s="8" t="s">
        <v>13</v>
      </c>
      <c r="D5" s="8" t="s">
        <v>28</v>
      </c>
      <c r="E5" s="8" t="s">
        <v>14</v>
      </c>
      <c r="F5" s="8" t="s">
        <v>13</v>
      </c>
      <c r="G5" s="8" t="s">
        <v>15</v>
      </c>
    </row>
    <row r="6" spans="1:7">
      <c r="A6" t="s">
        <v>0</v>
      </c>
      <c r="B6" s="12">
        <f>E6</f>
        <v>97829</v>
      </c>
      <c r="C6" s="6">
        <f>B6/B$25</f>
        <v>0.89925452021803687</v>
      </c>
      <c r="D6" s="6"/>
      <c r="E6" s="4">
        <f>'[2]Jun 11'!$F$51</f>
        <v>97829</v>
      </c>
      <c r="F6" s="6">
        <f>E6/E$25</f>
        <v>0.89925452021803676</v>
      </c>
      <c r="G6" s="6"/>
    </row>
    <row r="7" spans="1:7">
      <c r="B7" s="1"/>
      <c r="C7" s="1"/>
      <c r="D7" s="1"/>
      <c r="F7" s="1"/>
      <c r="G7" s="1"/>
    </row>
    <row r="8" spans="1:7">
      <c r="A8" t="s">
        <v>25</v>
      </c>
      <c r="B8" s="1">
        <f>ROUND(D8*E$12,1)</f>
        <v>7490.9</v>
      </c>
      <c r="C8" s="6">
        <f>B8/B$25</f>
        <v>6.8857145483458809E-2</v>
      </c>
      <c r="D8" s="6">
        <f>'June 2011 Metered Services'!D9</f>
        <v>0.72208317289179824</v>
      </c>
      <c r="F8" s="6"/>
      <c r="G8" s="6">
        <f>'June 2010 Metered Services'!G9</f>
        <v>0.7148916116870877</v>
      </c>
    </row>
    <row r="9" spans="1:7">
      <c r="A9" t="s">
        <v>26</v>
      </c>
      <c r="B9" s="1">
        <f t="shared" ref="B9:B12" si="0">ROUND(D9*E$12,1)</f>
        <v>1185.4000000000001</v>
      </c>
      <c r="C9" s="6">
        <f t="shared" ref="C9:C12" si="1">B9/B$25</f>
        <v>1.0896322238461612E-2</v>
      </c>
      <c r="D9" s="6">
        <f>'June 2011 Metered Services'!D10</f>
        <v>0.11426646130150173</v>
      </c>
      <c r="F9" s="6"/>
      <c r="G9" s="6">
        <f>'June 2010 Metered Services'!G10</f>
        <v>0.11366635249764373</v>
      </c>
    </row>
    <row r="10" spans="1:7">
      <c r="A10" t="s">
        <v>27</v>
      </c>
      <c r="B10" s="1">
        <f t="shared" si="0"/>
        <v>2</v>
      </c>
      <c r="C10" s="6">
        <f t="shared" si="1"/>
        <v>1.8384211639044393E-5</v>
      </c>
      <c r="D10" s="6">
        <f>'June 2011 Metered Services'!D11</f>
        <v>1.9252984212552945E-4</v>
      </c>
      <c r="F10" s="6"/>
      <c r="G10" s="6">
        <f>'June 2010 Metered Services'!G11</f>
        <v>1.8850141376060322E-4</v>
      </c>
    </row>
    <row r="11" spans="1:7">
      <c r="A11" t="s">
        <v>2</v>
      </c>
      <c r="B11" s="1">
        <f t="shared" si="0"/>
        <v>1564.9</v>
      </c>
      <c r="C11" s="6">
        <f t="shared" si="1"/>
        <v>1.4384726396970285E-2</v>
      </c>
      <c r="D11" s="6">
        <f>'June 2011 Metered Services'!D12</f>
        <v>0.15084713130535232</v>
      </c>
      <c r="F11" s="6"/>
      <c r="G11" s="6">
        <f>'June 2010 Metered Services'!G12</f>
        <v>0.15589066918001884</v>
      </c>
    </row>
    <row r="12" spans="1:7">
      <c r="A12" t="s">
        <v>3</v>
      </c>
      <c r="B12" s="1">
        <f t="shared" si="0"/>
        <v>130.80000000000001</v>
      </c>
      <c r="C12" s="6">
        <f>B12/B$25</f>
        <v>1.2023274411935034E-3</v>
      </c>
      <c r="D12" s="6">
        <f>'June 2011 Metered Services'!D13</f>
        <v>1.2610704659222179E-2</v>
      </c>
      <c r="E12" s="4">
        <f>'[2]Jun 11'!$F$52-E14</f>
        <v>10374</v>
      </c>
      <c r="F12" s="6">
        <f>E12/E$25</f>
        <v>9.5358905771723249E-2</v>
      </c>
      <c r="G12" s="6">
        <f>'June 2010 Metered Services'!G13</f>
        <v>1.5362865221489162E-2</v>
      </c>
    </row>
    <row r="13" spans="1:7">
      <c r="B13" s="1"/>
      <c r="C13" s="1"/>
      <c r="D13" s="1"/>
      <c r="F13" s="1"/>
      <c r="G13" s="1"/>
    </row>
    <row r="14" spans="1:7">
      <c r="A14" t="s">
        <v>29</v>
      </c>
      <c r="B14" s="1">
        <f>'June 2011 Metered Services'!B15</f>
        <v>9</v>
      </c>
      <c r="C14" s="6">
        <f>B14/B$25</f>
        <v>8.2728952375699758E-5</v>
      </c>
      <c r="D14" s="6"/>
      <c r="E14">
        <f>'June 2010 Metered Services'!B15</f>
        <v>9</v>
      </c>
      <c r="F14" s="6"/>
      <c r="G14" s="6"/>
    </row>
    <row r="15" spans="1:7">
      <c r="B15" s="1"/>
      <c r="C15" s="1"/>
      <c r="D15" s="1"/>
      <c r="F15" s="1"/>
      <c r="G15" s="1"/>
    </row>
    <row r="16" spans="1:7">
      <c r="A16" t="s">
        <v>4</v>
      </c>
      <c r="B16" s="1">
        <f>ROUND(D16*E$18,1)</f>
        <v>0</v>
      </c>
      <c r="C16" s="6">
        <f>B16/B$25</f>
        <v>0</v>
      </c>
      <c r="D16" s="6">
        <f>'June 2011 Metered Services'!D17</f>
        <v>0</v>
      </c>
      <c r="F16" s="6"/>
      <c r="G16" s="6">
        <f>'June 2010 Metered Services'!G17</f>
        <v>2.6666666666666666E-3</v>
      </c>
    </row>
    <row r="17" spans="1:8">
      <c r="A17" t="s">
        <v>5</v>
      </c>
      <c r="B17" s="1">
        <f t="shared" ref="B17:B18" si="2">ROUND(D17*E$18,1)</f>
        <v>331</v>
      </c>
      <c r="C17" s="6">
        <f>B17/B$25</f>
        <v>3.0425870262618467E-3</v>
      </c>
      <c r="D17" s="6">
        <f>'June 2011 Metered Services'!D18</f>
        <v>0.89459459459459456</v>
      </c>
      <c r="F17" s="6"/>
      <c r="G17" s="6">
        <f>'June 2010 Metered Services'!G18</f>
        <v>0.8773333333333333</v>
      </c>
    </row>
    <row r="18" spans="1:8">
      <c r="A18" t="s">
        <v>6</v>
      </c>
      <c r="B18" s="1">
        <f t="shared" si="2"/>
        <v>39</v>
      </c>
      <c r="C18" s="6">
        <f>B18/B$25</f>
        <v>3.5849212696136565E-4</v>
      </c>
      <c r="D18" s="6">
        <f>'June 2011 Metered Services'!D19</f>
        <v>0.10540540540540541</v>
      </c>
      <c r="E18" s="4">
        <f>'[2]Jun 11'!$F$53</f>
        <v>370</v>
      </c>
      <c r="F18" s="6">
        <f>E18/E$25</f>
        <v>3.4010791532232119E-3</v>
      </c>
      <c r="G18" s="6">
        <f>'June 2010 Metered Services'!G19</f>
        <v>0.12</v>
      </c>
    </row>
    <row r="19" spans="1:8">
      <c r="B19" s="1"/>
      <c r="C19" s="1"/>
      <c r="D19" s="1"/>
      <c r="F19" s="1"/>
      <c r="G19" s="1"/>
    </row>
    <row r="20" spans="1:8">
      <c r="A20" t="s">
        <v>7</v>
      </c>
      <c r="B20" s="1">
        <f>E20</f>
        <v>184</v>
      </c>
      <c r="C20" s="6">
        <f>B20/B$25</f>
        <v>1.6913474707920841E-3</v>
      </c>
      <c r="D20" s="6"/>
      <c r="E20" s="4">
        <f>'[2]Jun 11'!$F$54</f>
        <v>184</v>
      </c>
      <c r="F20" s="6">
        <f>E20/E$25</f>
        <v>1.6913474707920839E-3</v>
      </c>
      <c r="G20" s="6"/>
    </row>
    <row r="21" spans="1:8">
      <c r="B21" s="1"/>
      <c r="C21" s="1"/>
      <c r="D21" s="1"/>
      <c r="E21" s="4"/>
      <c r="F21" s="1"/>
      <c r="G21" s="1"/>
    </row>
    <row r="22" spans="1:8">
      <c r="A22" t="s">
        <v>10</v>
      </c>
      <c r="B22" s="1">
        <v>0</v>
      </c>
      <c r="C22" s="1"/>
      <c r="D22" s="1"/>
      <c r="E22" s="4">
        <v>0</v>
      </c>
      <c r="F22" s="1"/>
      <c r="G22" s="1"/>
      <c r="H22" t="s">
        <v>11</v>
      </c>
    </row>
    <row r="23" spans="1:8">
      <c r="B23" s="1"/>
      <c r="C23" s="1"/>
      <c r="D23" s="1"/>
      <c r="F23" s="1"/>
      <c r="G23" s="1"/>
    </row>
    <row r="24" spans="1:8">
      <c r="A24" t="s">
        <v>8</v>
      </c>
      <c r="B24" s="1">
        <f>E24</f>
        <v>23</v>
      </c>
      <c r="C24" s="6">
        <f>B24/B$25</f>
        <v>2.1141843384901051E-4</v>
      </c>
      <c r="D24" s="6"/>
      <c r="E24" s="4">
        <f>'[2]Jun 11'!$F$56</f>
        <v>23</v>
      </c>
      <c r="F24" s="6">
        <f>E24/E$25</f>
        <v>2.1141843384901048E-4</v>
      </c>
      <c r="G24" s="6"/>
    </row>
    <row r="25" spans="1:8" ht="13.5" thickBot="1">
      <c r="A25" s="5" t="s">
        <v>9</v>
      </c>
      <c r="B25" s="2">
        <f>SUM(B6:B24)</f>
        <v>108788.99999999999</v>
      </c>
      <c r="C25" s="7">
        <f>B25/B$25</f>
        <v>1</v>
      </c>
      <c r="D25" s="7"/>
      <c r="E25" s="2">
        <f>SUM(E6:E24)</f>
        <v>108789</v>
      </c>
      <c r="F25" s="7">
        <f>E25/E$25</f>
        <v>1</v>
      </c>
      <c r="G25" s="9"/>
    </row>
    <row r="26" spans="1:8" ht="13.5" thickTop="1">
      <c r="B26" s="1"/>
      <c r="C26" s="1"/>
      <c r="D26" s="1"/>
    </row>
    <row r="28" spans="1:8">
      <c r="A28" t="s">
        <v>16</v>
      </c>
    </row>
    <row r="29" spans="1:8">
      <c r="A29" t="s">
        <v>0</v>
      </c>
      <c r="C29" s="10">
        <f>C6</f>
        <v>0.89925452021803687</v>
      </c>
      <c r="D29" s="10"/>
    </row>
    <row r="30" spans="1:8">
      <c r="A30" t="s">
        <v>1</v>
      </c>
      <c r="C30" s="10">
        <f>C8</f>
        <v>6.8857145483458809E-2</v>
      </c>
      <c r="D30" s="10"/>
    </row>
    <row r="31" spans="1:8">
      <c r="A31" t="s">
        <v>17</v>
      </c>
      <c r="C31" s="10">
        <f>C11+C17</f>
        <v>1.7427313423232133E-2</v>
      </c>
      <c r="D31" s="10"/>
    </row>
    <row r="32" spans="1:8">
      <c r="A32" t="s">
        <v>18</v>
      </c>
      <c r="C32" s="10">
        <f>C12+C18</f>
        <v>1.560819568154869E-3</v>
      </c>
      <c r="D32" s="10"/>
    </row>
    <row r="33" spans="1:4">
      <c r="A33" t="s">
        <v>19</v>
      </c>
      <c r="C33" s="10">
        <f>C16</f>
        <v>0</v>
      </c>
      <c r="D33" s="10"/>
    </row>
    <row r="34" spans="1:4">
      <c r="A34" t="s">
        <v>7</v>
      </c>
      <c r="C34" s="10">
        <f>C20</f>
        <v>1.6913474707920841E-3</v>
      </c>
      <c r="D34" s="10"/>
    </row>
    <row r="35" spans="1:4">
      <c r="A35" t="s">
        <v>8</v>
      </c>
      <c r="C35" s="10">
        <f>C24</f>
        <v>2.1141843384901051E-4</v>
      </c>
      <c r="D35" s="10"/>
    </row>
    <row r="36" spans="1:4" ht="13.5" thickBot="1">
      <c r="C36" s="11">
        <f>SUM(C29:C35)</f>
        <v>0.98900256459752378</v>
      </c>
      <c r="D36" s="13"/>
    </row>
    <row r="37" spans="1:4" ht="13.5" thickTop="1"/>
  </sheetData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3:H37"/>
  <sheetViews>
    <sheetView workbookViewId="0"/>
  </sheetViews>
  <sheetFormatPr defaultRowHeight="12.75"/>
  <cols>
    <col min="1" max="1" width="13.7109375" customWidth="1"/>
    <col min="2" max="2" width="10.28515625" bestFit="1" customWidth="1"/>
    <col min="3" max="4" width="10.28515625" customWidth="1"/>
  </cols>
  <sheetData>
    <row r="3" spans="1:7">
      <c r="A3" s="3" t="s">
        <v>22</v>
      </c>
    </row>
    <row r="5" spans="1:7" s="8" customFormat="1">
      <c r="B5" s="8" t="s">
        <v>12</v>
      </c>
      <c r="C5" s="8" t="s">
        <v>13</v>
      </c>
      <c r="D5" s="8" t="s">
        <v>28</v>
      </c>
      <c r="E5" s="8" t="s">
        <v>14</v>
      </c>
      <c r="F5" s="8" t="s">
        <v>13</v>
      </c>
      <c r="G5" s="8" t="s">
        <v>15</v>
      </c>
    </row>
    <row r="6" spans="1:7">
      <c r="A6" t="s">
        <v>0</v>
      </c>
      <c r="B6" s="12">
        <f>E6</f>
        <v>98785</v>
      </c>
      <c r="C6" s="6">
        <f>B6/B$25</f>
        <v>0.90055883237763579</v>
      </c>
      <c r="D6" s="6"/>
      <c r="E6" s="4">
        <f>'[3]Jun 12'!$F$51</f>
        <v>98785</v>
      </c>
      <c r="F6" s="6">
        <f>E6/E$25</f>
        <v>0.90055883237763579</v>
      </c>
      <c r="G6" s="6"/>
    </row>
    <row r="7" spans="1:7">
      <c r="B7" s="1"/>
      <c r="C7" s="1"/>
      <c r="D7" s="1"/>
      <c r="F7" s="1"/>
      <c r="G7" s="1"/>
    </row>
    <row r="8" spans="1:7">
      <c r="A8" t="s">
        <v>25</v>
      </c>
      <c r="B8" s="1">
        <f>ROUND(D8*E$12,1)</f>
        <v>7455.5</v>
      </c>
      <c r="C8" s="6">
        <f>B8/B$25</f>
        <v>6.7966962340349879E-2</v>
      </c>
      <c r="D8" s="6">
        <f>'June 2011 Metered Services'!D9</f>
        <v>0.72208317289179824</v>
      </c>
      <c r="F8" s="6"/>
      <c r="G8" s="6">
        <f>'June 2010 Metered Services'!G9</f>
        <v>0.7148916116870877</v>
      </c>
    </row>
    <row r="9" spans="1:7">
      <c r="A9" t="s">
        <v>26</v>
      </c>
      <c r="B9" s="1">
        <f t="shared" ref="B9:B12" si="0">ROUND(D9*E$12,1)</f>
        <v>1179.8</v>
      </c>
      <c r="C9" s="6">
        <f t="shared" ref="C9:C11" si="1">B9/B$25</f>
        <v>1.075547209028835E-2</v>
      </c>
      <c r="D9" s="6">
        <f>'June 2011 Metered Services'!D10</f>
        <v>0.11426646130150173</v>
      </c>
      <c r="F9" s="6"/>
      <c r="G9" s="6">
        <f>'June 2010 Metered Services'!G10</f>
        <v>0.11366635249764373</v>
      </c>
    </row>
    <row r="10" spans="1:7">
      <c r="A10" t="s">
        <v>27</v>
      </c>
      <c r="B10" s="1">
        <f t="shared" si="0"/>
        <v>2</v>
      </c>
      <c r="C10" s="6">
        <f t="shared" si="1"/>
        <v>1.8232704001166893E-5</v>
      </c>
      <c r="D10" s="6">
        <f>'June 2011 Metered Services'!D11</f>
        <v>1.9252984212552945E-4</v>
      </c>
      <c r="F10" s="6"/>
      <c r="G10" s="6">
        <f>'June 2010 Metered Services'!G11</f>
        <v>1.8850141376060322E-4</v>
      </c>
    </row>
    <row r="11" spans="1:7">
      <c r="A11" t="s">
        <v>2</v>
      </c>
      <c r="B11" s="1">
        <f t="shared" si="0"/>
        <v>1557.5</v>
      </c>
      <c r="C11" s="6">
        <f t="shared" si="1"/>
        <v>1.4198718240908717E-2</v>
      </c>
      <c r="D11" s="6">
        <f>'June 2011 Metered Services'!D12</f>
        <v>0.15084713130535232</v>
      </c>
      <c r="F11" s="6"/>
      <c r="G11" s="6">
        <f>'June 2010 Metered Services'!G12</f>
        <v>0.15589066918001884</v>
      </c>
    </row>
    <row r="12" spans="1:7">
      <c r="A12" t="s">
        <v>3</v>
      </c>
      <c r="B12" s="1">
        <f t="shared" si="0"/>
        <v>130.19999999999999</v>
      </c>
      <c r="C12" s="6">
        <f>B12/B$25</f>
        <v>1.1869490304759647E-3</v>
      </c>
      <c r="D12" s="6">
        <f>'June 2011 Metered Services'!D13</f>
        <v>1.2610704659222179E-2</v>
      </c>
      <c r="E12" s="4">
        <f>'[3]Jun 12'!$F$52-E14</f>
        <v>10325</v>
      </c>
      <c r="F12" s="6">
        <f>E12/E$25</f>
        <v>9.4126334406024081E-2</v>
      </c>
      <c r="G12" s="6">
        <f>'June 2010 Metered Services'!G13</f>
        <v>1.5362865221489162E-2</v>
      </c>
    </row>
    <row r="13" spans="1:7">
      <c r="B13" s="1"/>
      <c r="C13" s="1"/>
      <c r="D13" s="1"/>
      <c r="F13" s="1"/>
      <c r="G13" s="1"/>
    </row>
    <row r="14" spans="1:7">
      <c r="A14" t="s">
        <v>29</v>
      </c>
      <c r="B14" s="1">
        <f>'June 2011 Metered Services'!B15</f>
        <v>9</v>
      </c>
      <c r="C14" s="6">
        <f>B14/B$25</f>
        <v>8.2047168005251023E-5</v>
      </c>
      <c r="D14" s="6"/>
      <c r="E14">
        <f>'June 2010 Metered Services'!B15</f>
        <v>9</v>
      </c>
      <c r="F14" s="6"/>
      <c r="G14" s="6"/>
    </row>
    <row r="15" spans="1:7">
      <c r="B15" s="1"/>
      <c r="C15" s="1"/>
      <c r="D15" s="1"/>
      <c r="F15" s="1"/>
      <c r="G15" s="1"/>
    </row>
    <row r="16" spans="1:7">
      <c r="A16" t="s">
        <v>4</v>
      </c>
      <c r="B16" s="1">
        <f>ROUND(D16*E$18,1)</f>
        <v>0</v>
      </c>
      <c r="C16" s="6">
        <f>B16/B$25</f>
        <v>0</v>
      </c>
      <c r="D16" s="6">
        <f>'June 2011 Metered Services'!D17</f>
        <v>0</v>
      </c>
      <c r="F16" s="6"/>
      <c r="G16" s="6">
        <f>'June 2010 Metered Services'!G17</f>
        <v>2.6666666666666666E-3</v>
      </c>
    </row>
    <row r="17" spans="1:8">
      <c r="A17" t="s">
        <v>5</v>
      </c>
      <c r="B17" s="1">
        <f t="shared" ref="B17:B18" si="2">ROUND(D17*E$18,1)</f>
        <v>331</v>
      </c>
      <c r="C17" s="6">
        <f>B17/B$25</f>
        <v>3.0175125121931208E-3</v>
      </c>
      <c r="D17" s="6">
        <f>'June 2011 Metered Services'!D18</f>
        <v>0.89459459459459456</v>
      </c>
      <c r="F17" s="6"/>
      <c r="G17" s="6">
        <f>'June 2010 Metered Services'!G18</f>
        <v>0.8773333333333333</v>
      </c>
    </row>
    <row r="18" spans="1:8">
      <c r="A18" t="s">
        <v>6</v>
      </c>
      <c r="B18" s="1">
        <f t="shared" si="2"/>
        <v>39</v>
      </c>
      <c r="C18" s="6">
        <f>B18/B$25</f>
        <v>3.5553772802275439E-4</v>
      </c>
      <c r="D18" s="6">
        <f>'June 2011 Metered Services'!D19</f>
        <v>0.10540540540540541</v>
      </c>
      <c r="E18" s="4">
        <f>'[3]Jun 12'!$F$53</f>
        <v>370</v>
      </c>
      <c r="F18" s="6">
        <f>E18/E$25</f>
        <v>3.3730502402158752E-3</v>
      </c>
      <c r="G18" s="6">
        <f>'June 2010 Metered Services'!G19</f>
        <v>0.12</v>
      </c>
    </row>
    <row r="19" spans="1:8">
      <c r="B19" s="1"/>
      <c r="C19" s="1"/>
      <c r="D19" s="1"/>
      <c r="F19" s="1"/>
      <c r="G19" s="1"/>
    </row>
    <row r="20" spans="1:8">
      <c r="A20" t="s">
        <v>7</v>
      </c>
      <c r="B20" s="1">
        <f>E20</f>
        <v>186</v>
      </c>
      <c r="C20" s="6">
        <f>B20/B$25</f>
        <v>1.695641472108521E-3</v>
      </c>
      <c r="D20" s="6"/>
      <c r="E20" s="4">
        <f>'[3]Jun 12'!$F$54</f>
        <v>186</v>
      </c>
      <c r="F20" s="6">
        <f>E20/E$25</f>
        <v>1.695641472108521E-3</v>
      </c>
      <c r="G20" s="6"/>
    </row>
    <row r="21" spans="1:8">
      <c r="B21" s="1"/>
      <c r="C21" s="1"/>
      <c r="D21" s="1"/>
      <c r="E21" s="4"/>
      <c r="F21" s="1"/>
      <c r="G21" s="1"/>
    </row>
    <row r="22" spans="1:8">
      <c r="A22" t="s">
        <v>10</v>
      </c>
      <c r="B22" s="1">
        <v>0</v>
      </c>
      <c r="C22" s="1"/>
      <c r="D22" s="1"/>
      <c r="E22" s="4">
        <v>0</v>
      </c>
      <c r="F22" s="1"/>
      <c r="G22" s="1"/>
      <c r="H22" t="s">
        <v>11</v>
      </c>
    </row>
    <row r="23" spans="1:8">
      <c r="B23" s="1"/>
      <c r="C23" s="1"/>
      <c r="D23" s="1"/>
      <c r="F23" s="1"/>
      <c r="G23" s="1"/>
    </row>
    <row r="24" spans="1:8">
      <c r="A24" t="s">
        <v>8</v>
      </c>
      <c r="B24" s="1">
        <f>E24</f>
        <v>18</v>
      </c>
      <c r="C24" s="6">
        <f>B24/B$25</f>
        <v>1.6409433601050205E-4</v>
      </c>
      <c r="D24" s="6"/>
      <c r="E24" s="4">
        <f>'[3]Jun 12'!$F$56</f>
        <v>18</v>
      </c>
      <c r="F24" s="6">
        <f>E24/E$25</f>
        <v>1.6409433601050205E-4</v>
      </c>
      <c r="G24" s="6"/>
    </row>
    <row r="25" spans="1:8" ht="13.5" thickBot="1">
      <c r="A25" s="5" t="s">
        <v>9</v>
      </c>
      <c r="B25" s="2">
        <f>SUM(B6:B24)</f>
        <v>109693</v>
      </c>
      <c r="C25" s="7">
        <f>B25/B$25</f>
        <v>1</v>
      </c>
      <c r="D25" s="7"/>
      <c r="E25" s="2">
        <f>SUM(E6:E24)</f>
        <v>109693</v>
      </c>
      <c r="F25" s="7">
        <f>E25/E$25</f>
        <v>1</v>
      </c>
      <c r="G25" s="9"/>
    </row>
    <row r="26" spans="1:8" ht="13.5" thickTop="1">
      <c r="B26" s="1"/>
      <c r="C26" s="1"/>
      <c r="D26" s="1"/>
    </row>
    <row r="28" spans="1:8">
      <c r="A28" t="s">
        <v>16</v>
      </c>
    </row>
    <row r="29" spans="1:8">
      <c r="A29" t="s">
        <v>0</v>
      </c>
      <c r="C29" s="10">
        <f>C6</f>
        <v>0.90055883237763579</v>
      </c>
      <c r="D29" s="10"/>
    </row>
    <row r="30" spans="1:8">
      <c r="A30" t="s">
        <v>1</v>
      </c>
      <c r="C30" s="10">
        <f>C8</f>
        <v>6.7966962340349879E-2</v>
      </c>
      <c r="D30" s="10"/>
    </row>
    <row r="31" spans="1:8">
      <c r="A31" t="s">
        <v>17</v>
      </c>
      <c r="C31" s="10">
        <f>C11+C17</f>
        <v>1.7216230753101837E-2</v>
      </c>
      <c r="D31" s="10"/>
    </row>
    <row r="32" spans="1:8">
      <c r="A32" t="s">
        <v>18</v>
      </c>
      <c r="C32" s="10">
        <f>C12+C18</f>
        <v>1.5424867584987192E-3</v>
      </c>
      <c r="D32" s="10"/>
    </row>
    <row r="33" spans="1:4">
      <c r="A33" t="s">
        <v>19</v>
      </c>
      <c r="C33" s="10">
        <f>C16</f>
        <v>0</v>
      </c>
      <c r="D33" s="10"/>
    </row>
    <row r="34" spans="1:4">
      <c r="A34" t="s">
        <v>7</v>
      </c>
      <c r="C34" s="10">
        <f>C20</f>
        <v>1.695641472108521E-3</v>
      </c>
      <c r="D34" s="10"/>
    </row>
    <row r="35" spans="1:4">
      <c r="A35" t="s">
        <v>8</v>
      </c>
      <c r="C35" s="10">
        <f>C24</f>
        <v>1.6409433601050205E-4</v>
      </c>
      <c r="D35" s="10"/>
    </row>
    <row r="36" spans="1:4" ht="13.5" thickBot="1">
      <c r="C36" s="11">
        <f>SUM(C29:C35)</f>
        <v>0.9891442480377054</v>
      </c>
      <c r="D36" s="13"/>
    </row>
    <row r="37" spans="1:4" ht="13.5" thickTop="1"/>
  </sheetData>
  <pageMargins left="0.75" right="0.75" top="1" bottom="1" header="0.5" footer="0.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June 2010 Metered Services</vt:lpstr>
      <vt:lpstr>June 2011 Metered Services</vt:lpstr>
      <vt:lpstr>June 2012 Metered Services</vt:lpstr>
      <vt:lpstr>FY2010</vt:lpstr>
      <vt:lpstr>FY2011</vt:lpstr>
      <vt:lpstr>FY2012</vt:lpstr>
      <vt:lpstr>Sheet3</vt:lpstr>
    </vt:vector>
  </TitlesOfParts>
  <Company>City of Richmond - DPU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sheltonll</dc:creator>
  <cp:lastModifiedBy>Burkefrc</cp:lastModifiedBy>
  <dcterms:created xsi:type="dcterms:W3CDTF">2004-09-08T13:25:21Z</dcterms:created>
  <dcterms:modified xsi:type="dcterms:W3CDTF">2012-08-28T15:09:18Z</dcterms:modified>
</cp:coreProperties>
</file>